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m\Dropbox\MATLAB6p5\"/>
    </mc:Choice>
  </mc:AlternateContent>
  <bookViews>
    <workbookView xWindow="0" yWindow="0" windowWidth="16380" windowHeight="8190" tabRatio="705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  <sheet name="Sheet9" sheetId="9" r:id="rId9"/>
    <sheet name="Sheet10" sheetId="10" r:id="rId10"/>
    <sheet name="Sheet11" sheetId="11" r:id="rId11"/>
  </sheets>
  <definedNames>
    <definedName name="a">Sheet2!$B$41</definedName>
    <definedName name="b">Sheet2!$B$42</definedName>
    <definedName name="CoeffC">Sheet2!$B$43</definedName>
    <definedName name="Coefficients">Sheet2!$B$41:$B$43</definedName>
    <definedName name="D">Sheet2!$B$40</definedName>
    <definedName name="n">Sheet2!$B$38</definedName>
    <definedName name="NumPeaks">Sheet1!$T$7</definedName>
    <definedName name="sumx">Sheet2!$B$37</definedName>
    <definedName name="sumx2">Sheet2!$F$37</definedName>
    <definedName name="sumx2y">Sheet2!$I$37</definedName>
    <definedName name="sumx3">Sheet2!$G$37</definedName>
    <definedName name="sumx4">Sheet2!$H$37</definedName>
    <definedName name="sumxy">Sheet2!$E$37</definedName>
    <definedName name="sumy">Sheet2!$C$37</definedName>
  </definedNames>
  <calcPr calcId="152511"/>
</workbook>
</file>

<file path=xl/calcChain.xml><?xml version="1.0" encoding="utf-8"?>
<calcChain xmlns="http://schemas.openxmlformats.org/spreadsheetml/2006/main">
  <c r="D8" i="1" l="1"/>
  <c r="D73" i="1" s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D121" i="1" s="1"/>
  <c r="C122" i="1"/>
  <c r="C123" i="1"/>
  <c r="C124" i="1"/>
  <c r="C125" i="1"/>
  <c r="C126" i="1"/>
  <c r="C127" i="1"/>
  <c r="C128" i="1"/>
  <c r="C129" i="1"/>
  <c r="C130" i="1"/>
  <c r="D130" i="1" s="1"/>
  <c r="C131" i="1"/>
  <c r="C132" i="1"/>
  <c r="C133" i="1"/>
  <c r="D133" i="1" s="1"/>
  <c r="C134" i="1"/>
  <c r="C135" i="1"/>
  <c r="C136" i="1"/>
  <c r="C137" i="1"/>
  <c r="D137" i="1" s="1"/>
  <c r="C138" i="1"/>
  <c r="D138" i="1" s="1"/>
  <c r="C139" i="1"/>
  <c r="C140" i="1"/>
  <c r="C141" i="1"/>
  <c r="D141" i="1" s="1"/>
  <c r="C142" i="1"/>
  <c r="D142" i="1" s="1"/>
  <c r="C143" i="1"/>
  <c r="C144" i="1"/>
  <c r="C145" i="1"/>
  <c r="C146" i="1"/>
  <c r="C147" i="1"/>
  <c r="C148" i="1"/>
  <c r="C149" i="1"/>
  <c r="D149" i="1" s="1"/>
  <c r="C150" i="1"/>
  <c r="C151" i="1"/>
  <c r="C152" i="1"/>
  <c r="C153" i="1"/>
  <c r="D153" i="1" s="1"/>
  <c r="C154" i="1"/>
  <c r="D154" i="1" s="1"/>
  <c r="C155" i="1"/>
  <c r="C156" i="1"/>
  <c r="C157" i="1"/>
  <c r="D157" i="1" s="1"/>
  <c r="C158" i="1"/>
  <c r="D158" i="1" s="1"/>
  <c r="C159" i="1"/>
  <c r="C160" i="1"/>
  <c r="C161" i="1"/>
  <c r="C162" i="1"/>
  <c r="D162" i="1" s="1"/>
  <c r="C163" i="1"/>
  <c r="C164" i="1"/>
  <c r="C165" i="1"/>
  <c r="D165" i="1" s="1"/>
  <c r="C166" i="1"/>
  <c r="C167" i="1"/>
  <c r="C168" i="1"/>
  <c r="C169" i="1"/>
  <c r="D169" i="1" s="1"/>
  <c r="C170" i="1"/>
  <c r="D170" i="1" s="1"/>
  <c r="C171" i="1"/>
  <c r="C172" i="1"/>
  <c r="C173" i="1"/>
  <c r="D173" i="1" s="1"/>
  <c r="C174" i="1"/>
  <c r="C175" i="1"/>
  <c r="C176" i="1"/>
  <c r="C177" i="1"/>
  <c r="C178" i="1"/>
  <c r="D178" i="1" s="1"/>
  <c r="C179" i="1"/>
  <c r="C180" i="1"/>
  <c r="C181" i="1"/>
  <c r="D181" i="1" s="1"/>
  <c r="C182" i="1"/>
  <c r="C183" i="1"/>
  <c r="C184" i="1"/>
  <c r="C185" i="1"/>
  <c r="D185" i="1" s="1"/>
  <c r="C186" i="1"/>
  <c r="D186" i="1" s="1"/>
  <c r="C187" i="1"/>
  <c r="C188" i="1"/>
  <c r="C189" i="1"/>
  <c r="D189" i="1" s="1"/>
  <c r="C190" i="1"/>
  <c r="D190" i="1" s="1"/>
  <c r="C191" i="1"/>
  <c r="C192" i="1"/>
  <c r="C193" i="1"/>
  <c r="C194" i="1"/>
  <c r="D194" i="1" s="1"/>
  <c r="C195" i="1"/>
  <c r="C196" i="1"/>
  <c r="C197" i="1"/>
  <c r="D197" i="1" s="1"/>
  <c r="C198" i="1"/>
  <c r="C199" i="1"/>
  <c r="C200" i="1"/>
  <c r="C201" i="1"/>
  <c r="D201" i="1" s="1"/>
  <c r="C202" i="1"/>
  <c r="C203" i="1"/>
  <c r="C204" i="1"/>
  <c r="C205" i="1"/>
  <c r="D205" i="1" s="1"/>
  <c r="C206" i="1"/>
  <c r="D206" i="1" s="1"/>
  <c r="C207" i="1"/>
  <c r="C208" i="1"/>
  <c r="C209" i="1"/>
  <c r="C210" i="1"/>
  <c r="D210" i="1" s="1"/>
  <c r="C211" i="1"/>
  <c r="C212" i="1"/>
  <c r="C213" i="1"/>
  <c r="D213" i="1" s="1"/>
  <c r="C214" i="1"/>
  <c r="C215" i="1"/>
  <c r="C216" i="1"/>
  <c r="C217" i="1"/>
  <c r="D217" i="1" s="1"/>
  <c r="C218" i="1"/>
  <c r="D218" i="1" s="1"/>
  <c r="C219" i="1"/>
  <c r="C220" i="1"/>
  <c r="C221" i="1"/>
  <c r="D221" i="1" s="1"/>
  <c r="C222" i="1"/>
  <c r="D222" i="1" s="1"/>
  <c r="C223" i="1"/>
  <c r="C224" i="1"/>
  <c r="C225" i="1"/>
  <c r="C226" i="1"/>
  <c r="D226" i="1" s="1"/>
  <c r="C227" i="1"/>
  <c r="C228" i="1"/>
  <c r="C229" i="1"/>
  <c r="D229" i="1" s="1"/>
  <c r="C230" i="1"/>
  <c r="C231" i="1"/>
  <c r="C232" i="1"/>
  <c r="C233" i="1"/>
  <c r="D233" i="1" s="1"/>
  <c r="C234" i="1"/>
  <c r="D234" i="1" s="1"/>
  <c r="C235" i="1"/>
  <c r="C236" i="1"/>
  <c r="C237" i="1"/>
  <c r="D237" i="1" s="1"/>
  <c r="C238" i="1"/>
  <c r="C239" i="1"/>
  <c r="C240" i="1"/>
  <c r="C241" i="1"/>
  <c r="C242" i="1"/>
  <c r="D242" i="1" s="1"/>
  <c r="C243" i="1"/>
  <c r="C244" i="1"/>
  <c r="C245" i="1"/>
  <c r="D245" i="1" s="1"/>
  <c r="C246" i="1"/>
  <c r="C247" i="1"/>
  <c r="C248" i="1"/>
  <c r="C249" i="1"/>
  <c r="D249" i="1" s="1"/>
  <c r="C250" i="1"/>
  <c r="D250" i="1" s="1"/>
  <c r="C251" i="1"/>
  <c r="C252" i="1"/>
  <c r="C253" i="1"/>
  <c r="D253" i="1" s="1"/>
  <c r="C9" i="1"/>
  <c r="D9" i="1" s="1"/>
  <c r="D247" i="1" l="1"/>
  <c r="D243" i="1"/>
  <c r="D239" i="1"/>
  <c r="D227" i="1"/>
  <c r="D223" i="1"/>
  <c r="D215" i="1"/>
  <c r="D211" i="1"/>
  <c r="D207" i="1"/>
  <c r="D199" i="1"/>
  <c r="D195" i="1"/>
  <c r="D191" i="1"/>
  <c r="D183" i="1"/>
  <c r="D179" i="1"/>
  <c r="D175" i="1"/>
  <c r="D167" i="1"/>
  <c r="D163" i="1"/>
  <c r="D159" i="1"/>
  <c r="D151" i="1"/>
  <c r="D147" i="1"/>
  <c r="D143" i="1"/>
  <c r="D135" i="1"/>
  <c r="D131" i="1"/>
  <c r="D127" i="1"/>
  <c r="D119" i="1"/>
  <c r="D115" i="1"/>
  <c r="D111" i="1"/>
  <c r="D103" i="1"/>
  <c r="D126" i="1"/>
  <c r="D122" i="1"/>
  <c r="D114" i="1"/>
  <c r="D110" i="1"/>
  <c r="D50" i="1"/>
  <c r="D109" i="1"/>
  <c r="D105" i="1"/>
  <c r="D101" i="1"/>
  <c r="D97" i="1"/>
  <c r="D93" i="1"/>
  <c r="D89" i="1"/>
  <c r="D85" i="1"/>
  <c r="D81" i="1"/>
  <c r="D77" i="1"/>
  <c r="D69" i="1"/>
  <c r="D65" i="1"/>
  <c r="D61" i="1"/>
  <c r="D57" i="1"/>
  <c r="D53" i="1"/>
  <c r="D49" i="1"/>
  <c r="D45" i="1"/>
  <c r="D37" i="1"/>
  <c r="D33" i="1"/>
  <c r="D21" i="1"/>
  <c r="D238" i="1"/>
  <c r="D125" i="1"/>
  <c r="D31" i="1"/>
  <c r="D26" i="1"/>
  <c r="D106" i="1"/>
  <c r="D98" i="1"/>
  <c r="D90" i="1"/>
  <c r="D74" i="1"/>
  <c r="D66" i="1"/>
  <c r="D58" i="1"/>
  <c r="D42" i="1"/>
  <c r="D22" i="1"/>
  <c r="D231" i="1"/>
  <c r="D202" i="1"/>
  <c r="D174" i="1"/>
  <c r="D146" i="1"/>
  <c r="D117" i="1"/>
  <c r="D82" i="1"/>
  <c r="D41" i="1"/>
  <c r="D11" i="1"/>
  <c r="D251" i="1"/>
  <c r="D246" i="1"/>
  <c r="D241" i="1"/>
  <c r="D235" i="1"/>
  <c r="D230" i="1"/>
  <c r="D225" i="1"/>
  <c r="D219" i="1"/>
  <c r="D214" i="1"/>
  <c r="D209" i="1"/>
  <c r="D203" i="1"/>
  <c r="D198" i="1"/>
  <c r="D193" i="1"/>
  <c r="D187" i="1"/>
  <c r="D182" i="1"/>
  <c r="D177" i="1"/>
  <c r="D171" i="1"/>
  <c r="D166" i="1"/>
  <c r="D161" i="1"/>
  <c r="D155" i="1"/>
  <c r="D150" i="1"/>
  <c r="D145" i="1"/>
  <c r="D139" i="1"/>
  <c r="D134" i="1"/>
  <c r="D129" i="1"/>
  <c r="D123" i="1"/>
  <c r="D118" i="1"/>
  <c r="D113" i="1"/>
  <c r="D107" i="1"/>
  <c r="D102" i="1"/>
  <c r="D94" i="1"/>
  <c r="D86" i="1"/>
  <c r="D78" i="1"/>
  <c r="D70" i="1"/>
  <c r="D62" i="1"/>
  <c r="D54" i="1"/>
  <c r="D46" i="1"/>
  <c r="D38" i="1"/>
  <c r="D27" i="1"/>
  <c r="D17" i="1"/>
  <c r="D15" i="1"/>
  <c r="D252" i="1"/>
  <c r="D248" i="1"/>
  <c r="D244" i="1"/>
  <c r="D240" i="1"/>
  <c r="D236" i="1"/>
  <c r="D232" i="1"/>
  <c r="D228" i="1"/>
  <c r="D224" i="1"/>
  <c r="D220" i="1"/>
  <c r="D216" i="1"/>
  <c r="D212" i="1"/>
  <c r="D208" i="1"/>
  <c r="D204" i="1"/>
  <c r="D200" i="1"/>
  <c r="F208" i="1" s="1"/>
  <c r="D196" i="1"/>
  <c r="D192" i="1"/>
  <c r="D188" i="1"/>
  <c r="D184" i="1"/>
  <c r="D180" i="1"/>
  <c r="D176" i="1"/>
  <c r="D172" i="1"/>
  <c r="D168" i="1"/>
  <c r="D164" i="1"/>
  <c r="D160" i="1"/>
  <c r="D156" i="1"/>
  <c r="D152" i="1"/>
  <c r="D148" i="1"/>
  <c r="D144" i="1"/>
  <c r="D140" i="1"/>
  <c r="D136" i="1"/>
  <c r="D132" i="1"/>
  <c r="D128" i="1"/>
  <c r="D124" i="1"/>
  <c r="D120" i="1"/>
  <c r="D116" i="1"/>
  <c r="D112" i="1"/>
  <c r="D108" i="1"/>
  <c r="D104" i="1"/>
  <c r="D100" i="1"/>
  <c r="D96" i="1"/>
  <c r="D92" i="1"/>
  <c r="D88" i="1"/>
  <c r="D84" i="1"/>
  <c r="D80" i="1"/>
  <c r="D76" i="1"/>
  <c r="D72" i="1"/>
  <c r="D68" i="1"/>
  <c r="D64" i="1"/>
  <c r="D60" i="1"/>
  <c r="D56" i="1"/>
  <c r="D52" i="1"/>
  <c r="D48" i="1"/>
  <c r="D44" i="1"/>
  <c r="D40" i="1"/>
  <c r="D35" i="1"/>
  <c r="D30" i="1"/>
  <c r="D25" i="1"/>
  <c r="D19" i="1"/>
  <c r="D14" i="1"/>
  <c r="D99" i="1"/>
  <c r="D95" i="1"/>
  <c r="D91" i="1"/>
  <c r="D87" i="1"/>
  <c r="D83" i="1"/>
  <c r="D79" i="1"/>
  <c r="D75" i="1"/>
  <c r="D71" i="1"/>
  <c r="D67" i="1"/>
  <c r="D63" i="1"/>
  <c r="D59" i="1"/>
  <c r="D55" i="1"/>
  <c r="D51" i="1"/>
  <c r="D47" i="1"/>
  <c r="D43" i="1"/>
  <c r="D39" i="1"/>
  <c r="D34" i="1"/>
  <c r="D29" i="1"/>
  <c r="D23" i="1"/>
  <c r="D18" i="1"/>
  <c r="D13" i="1"/>
  <c r="D36" i="1"/>
  <c r="D32" i="1"/>
  <c r="D28" i="1"/>
  <c r="D24" i="1"/>
  <c r="D20" i="1"/>
  <c r="D16" i="1"/>
  <c r="D10" i="1"/>
  <c r="D12" i="1"/>
  <c r="H8" i="1"/>
  <c r="H9" i="1"/>
  <c r="AH8" i="1"/>
  <c r="AI8" i="1"/>
  <c r="I9" i="1"/>
  <c r="J9" i="1"/>
  <c r="AH9" i="1"/>
  <c r="AI9" i="1" s="1"/>
  <c r="F203" i="1" l="1"/>
  <c r="F89" i="1"/>
  <c r="F103" i="1"/>
  <c r="F118" i="1"/>
  <c r="F163" i="1"/>
  <c r="F210" i="1"/>
  <c r="F82" i="1"/>
  <c r="F43" i="1"/>
  <c r="F128" i="1"/>
  <c r="F55" i="1"/>
  <c r="F23" i="1"/>
  <c r="F54" i="1"/>
  <c r="F241" i="1"/>
  <c r="F243" i="1"/>
  <c r="F71" i="1"/>
  <c r="F137" i="1"/>
  <c r="F81" i="1"/>
  <c r="F119" i="1"/>
  <c r="F31" i="1"/>
  <c r="F46" i="1"/>
  <c r="F63" i="1"/>
  <c r="F78" i="1"/>
  <c r="F39" i="1"/>
  <c r="F53" i="1"/>
  <c r="F67" i="1"/>
  <c r="F87" i="1"/>
  <c r="F99" i="1"/>
  <c r="F123" i="1"/>
  <c r="F131" i="1"/>
  <c r="F150" i="1"/>
  <c r="F187" i="1"/>
  <c r="F192" i="1"/>
  <c r="F219" i="1"/>
  <c r="F230" i="1"/>
  <c r="F62" i="1"/>
  <c r="F112" i="1"/>
  <c r="F159" i="1"/>
  <c r="F181" i="1"/>
  <c r="F225" i="1"/>
  <c r="F242" i="1"/>
  <c r="F205" i="1"/>
  <c r="F135" i="1"/>
  <c r="F166" i="1"/>
  <c r="F45" i="1"/>
  <c r="F143" i="1"/>
  <c r="F215" i="1"/>
  <c r="F34" i="1"/>
  <c r="F86" i="1"/>
  <c r="F134" i="1"/>
  <c r="F178" i="1"/>
  <c r="F214" i="1"/>
  <c r="F145" i="1"/>
  <c r="F48" i="1"/>
  <c r="F144" i="1"/>
  <c r="F240" i="1"/>
  <c r="F30" i="1"/>
  <c r="F50" i="1"/>
  <c r="F83" i="1"/>
  <c r="F98" i="1"/>
  <c r="F47" i="1"/>
  <c r="F96" i="1"/>
  <c r="F122" i="1"/>
  <c r="F141" i="1"/>
  <c r="F154" i="1"/>
  <c r="F170" i="1"/>
  <c r="F186" i="1"/>
  <c r="F207" i="1"/>
  <c r="F221" i="1"/>
  <c r="F234" i="1"/>
  <c r="F70" i="1"/>
  <c r="F147" i="1"/>
  <c r="F189" i="1"/>
  <c r="F185" i="1"/>
  <c r="F61" i="1"/>
  <c r="F107" i="1"/>
  <c r="F179" i="1"/>
  <c r="F201" i="1"/>
  <c r="F35" i="1"/>
  <c r="F51" i="1"/>
  <c r="F79" i="1"/>
  <c r="F97" i="1"/>
  <c r="F111" i="1"/>
  <c r="F151" i="1"/>
  <c r="F183" i="1"/>
  <c r="F235" i="1"/>
  <c r="F209" i="1"/>
  <c r="F38" i="1"/>
  <c r="F66" i="1"/>
  <c r="F102" i="1"/>
  <c r="F146" i="1"/>
  <c r="F182" i="1"/>
  <c r="F195" i="1"/>
  <c r="F175" i="1"/>
  <c r="F177" i="1"/>
  <c r="F64" i="1"/>
  <c r="F176" i="1"/>
  <c r="F37" i="1"/>
  <c r="F80" i="1"/>
  <c r="F116" i="1"/>
  <c r="F132" i="1"/>
  <c r="F148" i="1"/>
  <c r="F164" i="1"/>
  <c r="F180" i="1"/>
  <c r="F196" i="1"/>
  <c r="F212" i="1"/>
  <c r="F228" i="1"/>
  <c r="F244" i="1"/>
  <c r="F130" i="1"/>
  <c r="F153" i="1"/>
  <c r="F194" i="1"/>
  <c r="F75" i="1"/>
  <c r="F91" i="1"/>
  <c r="F121" i="1"/>
  <c r="F237" i="1"/>
  <c r="F77" i="1"/>
  <c r="F217" i="1"/>
  <c r="F113" i="1"/>
  <c r="F114" i="1"/>
  <c r="F198" i="1"/>
  <c r="F115" i="1"/>
  <c r="F28" i="1"/>
  <c r="F40" i="1"/>
  <c r="F58" i="1"/>
  <c r="F74" i="1"/>
  <c r="F90" i="1"/>
  <c r="F94" i="1"/>
  <c r="F33" i="1"/>
  <c r="F44" i="1"/>
  <c r="F60" i="1"/>
  <c r="F76" i="1"/>
  <c r="F92" i="1"/>
  <c r="F108" i="1"/>
  <c r="F124" i="1"/>
  <c r="F140" i="1"/>
  <c r="F156" i="1"/>
  <c r="F172" i="1"/>
  <c r="F188" i="1"/>
  <c r="F204" i="1"/>
  <c r="F220" i="1"/>
  <c r="F236" i="1"/>
  <c r="F59" i="1"/>
  <c r="F69" i="1"/>
  <c r="F95" i="1"/>
  <c r="F105" i="1"/>
  <c r="F127" i="1"/>
  <c r="F167" i="1"/>
  <c r="F199" i="1"/>
  <c r="F162" i="1"/>
  <c r="F226" i="1"/>
  <c r="F227" i="1"/>
  <c r="F149" i="1"/>
  <c r="F32" i="1"/>
  <c r="F160" i="1"/>
  <c r="F224" i="1"/>
  <c r="F36" i="1"/>
  <c r="F52" i="1"/>
  <c r="F68" i="1"/>
  <c r="F84" i="1"/>
  <c r="F100" i="1"/>
  <c r="F169" i="1"/>
  <c r="F233" i="1"/>
  <c r="F41" i="1"/>
  <c r="F49" i="1"/>
  <c r="F57" i="1"/>
  <c r="F65" i="1"/>
  <c r="F73" i="1"/>
  <c r="F85" i="1"/>
  <c r="F93" i="1"/>
  <c r="F101" i="1"/>
  <c r="F109" i="1"/>
  <c r="F117" i="1"/>
  <c r="F125" i="1"/>
  <c r="F139" i="1"/>
  <c r="F155" i="1"/>
  <c r="F171" i="1"/>
  <c r="F191" i="1"/>
  <c r="F223" i="1"/>
  <c r="F173" i="1"/>
  <c r="F193" i="1"/>
  <c r="F229" i="1"/>
  <c r="F42" i="1"/>
  <c r="F106" i="1"/>
  <c r="F138" i="1"/>
  <c r="F202" i="1"/>
  <c r="F218" i="1"/>
  <c r="F231" i="1"/>
  <c r="F197" i="1"/>
  <c r="F129" i="1"/>
  <c r="F161" i="1"/>
  <c r="F110" i="1"/>
  <c r="F126" i="1"/>
  <c r="F142" i="1"/>
  <c r="F158" i="1"/>
  <c r="F174" i="1"/>
  <c r="F190" i="1"/>
  <c r="F206" i="1"/>
  <c r="F222" i="1"/>
  <c r="F238" i="1"/>
  <c r="F211" i="1"/>
  <c r="F239" i="1"/>
  <c r="F157" i="1"/>
  <c r="F213" i="1"/>
  <c r="F133" i="1"/>
  <c r="F165" i="1"/>
  <c r="F245" i="1"/>
  <c r="F56" i="1"/>
  <c r="F72" i="1"/>
  <c r="F88" i="1"/>
  <c r="F104" i="1"/>
  <c r="F120" i="1"/>
  <c r="F136" i="1"/>
  <c r="F152" i="1"/>
  <c r="F168" i="1"/>
  <c r="F184" i="1"/>
  <c r="F200" i="1"/>
  <c r="F216" i="1"/>
  <c r="F232" i="1"/>
  <c r="F25" i="1"/>
  <c r="F20" i="1"/>
  <c r="F27" i="1"/>
  <c r="F22" i="1"/>
  <c r="F24" i="1"/>
  <c r="F21" i="1"/>
  <c r="F29" i="1"/>
  <c r="F26" i="1"/>
  <c r="F17" i="1"/>
  <c r="F18" i="1"/>
  <c r="F19" i="1"/>
  <c r="K9" i="1"/>
  <c r="L9" i="1" s="1"/>
  <c r="M9" i="1" l="1"/>
  <c r="AH10" i="1"/>
  <c r="AH11" i="1"/>
  <c r="AI11" i="1" s="1"/>
  <c r="AH12" i="1"/>
  <c r="AI12" i="1" s="1"/>
  <c r="AH13" i="1"/>
  <c r="AH14" i="1"/>
  <c r="AH15" i="1"/>
  <c r="AI15" i="1" s="1"/>
  <c r="AH16" i="1"/>
  <c r="AI16" i="1" s="1"/>
  <c r="AH17" i="1"/>
  <c r="AI17" i="1" s="1"/>
  <c r="AI10" i="1"/>
  <c r="AI13" i="1"/>
  <c r="AI14" i="1"/>
  <c r="I36" i="11" l="1"/>
  <c r="H36" i="11"/>
  <c r="G36" i="11"/>
  <c r="F36" i="11"/>
  <c r="E36" i="11"/>
  <c r="C36" i="11"/>
  <c r="B36" i="11"/>
  <c r="H35" i="11"/>
  <c r="F34" i="11"/>
  <c r="H33" i="11"/>
  <c r="F32" i="11"/>
  <c r="H31" i="11"/>
  <c r="F30" i="11"/>
  <c r="H29" i="11"/>
  <c r="F28" i="11"/>
  <c r="H27" i="11"/>
  <c r="F26" i="11"/>
  <c r="H25" i="11"/>
  <c r="F24" i="11"/>
  <c r="H23" i="11"/>
  <c r="A22" i="11"/>
  <c r="B22" i="11" s="1"/>
  <c r="D22" i="11" s="1"/>
  <c r="A21" i="11"/>
  <c r="A20" i="11"/>
  <c r="A19" i="11"/>
  <c r="A18" i="11"/>
  <c r="A17" i="11"/>
  <c r="A16" i="11"/>
  <c r="A15" i="11"/>
  <c r="A14" i="11"/>
  <c r="A13" i="11"/>
  <c r="A12" i="11"/>
  <c r="A11" i="11"/>
  <c r="A10" i="11"/>
  <c r="A9" i="11"/>
  <c r="A8" i="11"/>
  <c r="A7" i="11"/>
  <c r="A6" i="11"/>
  <c r="B6" i="11" s="1"/>
  <c r="I36" i="10"/>
  <c r="H36" i="10"/>
  <c r="G36" i="10"/>
  <c r="F36" i="10"/>
  <c r="E36" i="10"/>
  <c r="C36" i="10"/>
  <c r="B36" i="10"/>
  <c r="H35" i="10"/>
  <c r="F34" i="10"/>
  <c r="H33" i="10"/>
  <c r="F32" i="10"/>
  <c r="H31" i="10"/>
  <c r="F30" i="10"/>
  <c r="H29" i="10"/>
  <c r="F28" i="10"/>
  <c r="H27" i="10"/>
  <c r="F26" i="10"/>
  <c r="H25" i="10"/>
  <c r="F24" i="10"/>
  <c r="H23" i="10"/>
  <c r="A22" i="10"/>
  <c r="B22" i="10" s="1"/>
  <c r="D22" i="10" s="1"/>
  <c r="A21" i="10"/>
  <c r="A20" i="10"/>
  <c r="A19" i="10"/>
  <c r="A18" i="10"/>
  <c r="A17" i="10"/>
  <c r="A16" i="10"/>
  <c r="A15" i="10"/>
  <c r="A14" i="10"/>
  <c r="A13" i="10"/>
  <c r="A12" i="10"/>
  <c r="A11" i="10"/>
  <c r="A10" i="10"/>
  <c r="A9" i="10"/>
  <c r="A8" i="10"/>
  <c r="A7" i="10"/>
  <c r="A6" i="10"/>
  <c r="B6" i="10" s="1"/>
  <c r="I36" i="9"/>
  <c r="H36" i="9"/>
  <c r="G36" i="9"/>
  <c r="F36" i="9"/>
  <c r="E36" i="9"/>
  <c r="C36" i="9"/>
  <c r="B36" i="9"/>
  <c r="H35" i="9"/>
  <c r="H34" i="9"/>
  <c r="H33" i="9"/>
  <c r="H32" i="9"/>
  <c r="H31" i="9"/>
  <c r="H30" i="9"/>
  <c r="H29" i="9"/>
  <c r="H28" i="9"/>
  <c r="H27" i="9"/>
  <c r="H26" i="9"/>
  <c r="H25" i="9"/>
  <c r="H24" i="9"/>
  <c r="H23" i="9"/>
  <c r="A22" i="9"/>
  <c r="B22" i="9" s="1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6" i="9"/>
  <c r="B6" i="9" s="1"/>
  <c r="D6" i="9" s="1"/>
  <c r="I36" i="8"/>
  <c r="H36" i="8"/>
  <c r="G36" i="8"/>
  <c r="F36" i="8"/>
  <c r="E36" i="8"/>
  <c r="C36" i="8"/>
  <c r="B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A22" i="8"/>
  <c r="B22" i="8" s="1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B6" i="8" s="1"/>
  <c r="D6" i="8" s="1"/>
  <c r="I36" i="7"/>
  <c r="H36" i="7"/>
  <c r="G36" i="7"/>
  <c r="F36" i="7"/>
  <c r="E36" i="7"/>
  <c r="C36" i="7"/>
  <c r="B36" i="7"/>
  <c r="G35" i="7"/>
  <c r="I34" i="7"/>
  <c r="G33" i="7"/>
  <c r="I32" i="7"/>
  <c r="G31" i="7"/>
  <c r="I30" i="7"/>
  <c r="G29" i="7"/>
  <c r="I28" i="7"/>
  <c r="G27" i="7"/>
  <c r="I26" i="7"/>
  <c r="G25" i="7"/>
  <c r="I24" i="7"/>
  <c r="G23" i="7"/>
  <c r="A22" i="7"/>
  <c r="B22" i="7" s="1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B6" i="7" s="1"/>
  <c r="I36" i="6"/>
  <c r="H36" i="6"/>
  <c r="G36" i="6"/>
  <c r="F36" i="6"/>
  <c r="E36" i="6"/>
  <c r="C36" i="6"/>
  <c r="B36" i="6"/>
  <c r="H35" i="6"/>
  <c r="I34" i="6"/>
  <c r="H33" i="6"/>
  <c r="I32" i="6"/>
  <c r="H31" i="6"/>
  <c r="I30" i="6"/>
  <c r="H29" i="6"/>
  <c r="I28" i="6"/>
  <c r="H27" i="6"/>
  <c r="I26" i="6"/>
  <c r="H25" i="6"/>
  <c r="I24" i="6"/>
  <c r="H23" i="6"/>
  <c r="A22" i="6"/>
  <c r="B22" i="6" s="1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B6" i="6" s="1"/>
  <c r="I36" i="5"/>
  <c r="H36" i="5"/>
  <c r="G36" i="5"/>
  <c r="F36" i="5"/>
  <c r="E36" i="5"/>
  <c r="C36" i="5"/>
  <c r="B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A22" i="5"/>
  <c r="B22" i="5" s="1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B6" i="5" s="1"/>
  <c r="I36" i="4"/>
  <c r="H36" i="4"/>
  <c r="G36" i="4"/>
  <c r="F36" i="4"/>
  <c r="E36" i="4"/>
  <c r="C36" i="4"/>
  <c r="B36" i="4"/>
  <c r="H35" i="4"/>
  <c r="I34" i="4"/>
  <c r="H33" i="4"/>
  <c r="I32" i="4"/>
  <c r="H31" i="4"/>
  <c r="I30" i="4"/>
  <c r="H29" i="4"/>
  <c r="I28" i="4"/>
  <c r="H27" i="4"/>
  <c r="I26" i="4"/>
  <c r="H25" i="4"/>
  <c r="I24" i="4"/>
  <c r="H23" i="4"/>
  <c r="A22" i="4"/>
  <c r="B22" i="4" s="1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B6" i="4" s="1"/>
  <c r="I27" i="5" l="1"/>
  <c r="F26" i="7"/>
  <c r="G35" i="9"/>
  <c r="F34" i="9"/>
  <c r="G28" i="8"/>
  <c r="E34" i="9"/>
  <c r="F34" i="4"/>
  <c r="E24" i="5"/>
  <c r="G27" i="5"/>
  <c r="F35" i="11"/>
  <c r="E31" i="5"/>
  <c r="G30" i="9"/>
  <c r="E33" i="9"/>
  <c r="F35" i="10"/>
  <c r="F30" i="8"/>
  <c r="F28" i="9"/>
  <c r="G33" i="9"/>
  <c r="G32" i="4"/>
  <c r="E25" i="9"/>
  <c r="G27" i="9"/>
  <c r="F33" i="11"/>
  <c r="I27" i="4"/>
  <c r="F30" i="4"/>
  <c r="F24" i="6"/>
  <c r="I27" i="8"/>
  <c r="G25" i="9"/>
  <c r="F26" i="9"/>
  <c r="I29" i="9"/>
  <c r="I33" i="9"/>
  <c r="G34" i="9"/>
  <c r="F27" i="10"/>
  <c r="F27" i="11"/>
  <c r="I35" i="8"/>
  <c r="E26" i="9"/>
  <c r="E29" i="9"/>
  <c r="F33" i="10"/>
  <c r="G28" i="5"/>
  <c r="F28" i="6"/>
  <c r="I25" i="9"/>
  <c r="G26" i="9"/>
  <c r="F26" i="4"/>
  <c r="E30" i="5"/>
  <c r="F32" i="6"/>
  <c r="E32" i="8"/>
  <c r="F28" i="5"/>
  <c r="G29" i="5"/>
  <c r="I23" i="8"/>
  <c r="G27" i="8"/>
  <c r="F28" i="8"/>
  <c r="I31" i="8"/>
  <c r="G35" i="8"/>
  <c r="F25" i="10"/>
  <c r="I29" i="10"/>
  <c r="F25" i="11"/>
  <c r="I29" i="11"/>
  <c r="E30" i="9"/>
  <c r="I25" i="10"/>
  <c r="E33" i="10"/>
  <c r="I25" i="11"/>
  <c r="E33" i="11"/>
  <c r="I23" i="4"/>
  <c r="E31" i="4"/>
  <c r="E35" i="4"/>
  <c r="E23" i="5"/>
  <c r="F30" i="7"/>
  <c r="E24" i="8"/>
  <c r="I31" i="4"/>
  <c r="I35" i="4"/>
  <c r="E28" i="5"/>
  <c r="E29" i="5"/>
  <c r="F30" i="5"/>
  <c r="E32" i="5"/>
  <c r="I35" i="5"/>
  <c r="F34" i="7"/>
  <c r="E23" i="8"/>
  <c r="G24" i="8"/>
  <c r="E27" i="8"/>
  <c r="E28" i="8"/>
  <c r="G29" i="8"/>
  <c r="E31" i="8"/>
  <c r="G32" i="8"/>
  <c r="E35" i="8"/>
  <c r="E25" i="10"/>
  <c r="E29" i="10"/>
  <c r="I33" i="10"/>
  <c r="E25" i="11"/>
  <c r="E29" i="11"/>
  <c r="I33" i="11"/>
  <c r="I32" i="9"/>
  <c r="E25" i="4"/>
  <c r="G26" i="4"/>
  <c r="E29" i="4"/>
  <c r="G30" i="4"/>
  <c r="E33" i="4"/>
  <c r="G34" i="4"/>
  <c r="G23" i="5"/>
  <c r="F24" i="5"/>
  <c r="E25" i="5"/>
  <c r="E26" i="5"/>
  <c r="I28" i="5"/>
  <c r="I29" i="5"/>
  <c r="G30" i="5"/>
  <c r="G31" i="5"/>
  <c r="F32" i="5"/>
  <c r="E33" i="5"/>
  <c r="E34" i="5"/>
  <c r="F26" i="6"/>
  <c r="F34" i="6"/>
  <c r="F28" i="7"/>
  <c r="G23" i="8"/>
  <c r="F24" i="8"/>
  <c r="E25" i="8"/>
  <c r="E26" i="8"/>
  <c r="I28" i="8"/>
  <c r="I29" i="8"/>
  <c r="G30" i="8"/>
  <c r="G31" i="8"/>
  <c r="F32" i="8"/>
  <c r="E33" i="8"/>
  <c r="E34" i="8"/>
  <c r="E23" i="9"/>
  <c r="E24" i="9"/>
  <c r="I26" i="9"/>
  <c r="I27" i="9"/>
  <c r="G28" i="9"/>
  <c r="G29" i="9"/>
  <c r="F30" i="9"/>
  <c r="E31" i="9"/>
  <c r="E32" i="9"/>
  <c r="I34" i="9"/>
  <c r="I35" i="9"/>
  <c r="E23" i="10"/>
  <c r="I27" i="10"/>
  <c r="F29" i="10"/>
  <c r="E31" i="10"/>
  <c r="I35" i="10"/>
  <c r="E23" i="11"/>
  <c r="I27" i="11"/>
  <c r="F29" i="11"/>
  <c r="E31" i="11"/>
  <c r="I35" i="11"/>
  <c r="I34" i="5"/>
  <c r="I26" i="8"/>
  <c r="I34" i="8"/>
  <c r="F24" i="4"/>
  <c r="I25" i="4"/>
  <c r="F28" i="4"/>
  <c r="I29" i="4"/>
  <c r="F32" i="4"/>
  <c r="I33" i="4"/>
  <c r="I23" i="5"/>
  <c r="G24" i="5"/>
  <c r="G25" i="5"/>
  <c r="F26" i="5"/>
  <c r="E27" i="5"/>
  <c r="I30" i="5"/>
  <c r="I31" i="5"/>
  <c r="G32" i="5"/>
  <c r="G33" i="5"/>
  <c r="F34" i="5"/>
  <c r="E35" i="5"/>
  <c r="G25" i="8"/>
  <c r="F26" i="8"/>
  <c r="I30" i="8"/>
  <c r="G33" i="8"/>
  <c r="F34" i="8"/>
  <c r="G23" i="9"/>
  <c r="F24" i="9"/>
  <c r="I28" i="9"/>
  <c r="G31" i="9"/>
  <c r="F32" i="9"/>
  <c r="F23" i="10"/>
  <c r="F31" i="10"/>
  <c r="F23" i="11"/>
  <c r="F31" i="11"/>
  <c r="I26" i="5"/>
  <c r="I24" i="9"/>
  <c r="E23" i="4"/>
  <c r="G24" i="4"/>
  <c r="E27" i="4"/>
  <c r="G28" i="4"/>
  <c r="I24" i="5"/>
  <c r="I25" i="5"/>
  <c r="G26" i="5"/>
  <c r="I32" i="5"/>
  <c r="I33" i="5"/>
  <c r="G34" i="5"/>
  <c r="G35" i="5"/>
  <c r="F30" i="6"/>
  <c r="F24" i="7"/>
  <c r="F32" i="7"/>
  <c r="I24" i="8"/>
  <c r="I25" i="8"/>
  <c r="G26" i="8"/>
  <c r="E29" i="8"/>
  <c r="E30" i="8"/>
  <c r="I32" i="8"/>
  <c r="I33" i="8"/>
  <c r="G34" i="8"/>
  <c r="I23" i="9"/>
  <c r="G24" i="9"/>
  <c r="E27" i="9"/>
  <c r="E28" i="9"/>
  <c r="I30" i="9"/>
  <c r="I31" i="9"/>
  <c r="G32" i="9"/>
  <c r="E35" i="9"/>
  <c r="I23" i="10"/>
  <c r="E27" i="10"/>
  <c r="I31" i="10"/>
  <c r="E35" i="10"/>
  <c r="I23" i="11"/>
  <c r="E27" i="11"/>
  <c r="I31" i="11"/>
  <c r="E35" i="11"/>
  <c r="G24" i="11"/>
  <c r="G26" i="11"/>
  <c r="G28" i="11"/>
  <c r="G30" i="11"/>
  <c r="G32" i="11"/>
  <c r="G34" i="11"/>
  <c r="H24" i="11"/>
  <c r="H34" i="11"/>
  <c r="D6" i="11"/>
  <c r="G23" i="11"/>
  <c r="E24" i="11"/>
  <c r="I24" i="11"/>
  <c r="G25" i="11"/>
  <c r="E26" i="11"/>
  <c r="I26" i="11"/>
  <c r="G27" i="11"/>
  <c r="E28" i="11"/>
  <c r="I28" i="11"/>
  <c r="G29" i="11"/>
  <c r="E30" i="11"/>
  <c r="I30" i="11"/>
  <c r="G31" i="11"/>
  <c r="E32" i="11"/>
  <c r="I32" i="11"/>
  <c r="G33" i="11"/>
  <c r="E34" i="11"/>
  <c r="I34" i="11"/>
  <c r="G35" i="11"/>
  <c r="H26" i="11"/>
  <c r="H28" i="11"/>
  <c r="H30" i="11"/>
  <c r="H32" i="11"/>
  <c r="G24" i="10"/>
  <c r="G26" i="10"/>
  <c r="G28" i="10"/>
  <c r="G30" i="10"/>
  <c r="G32" i="10"/>
  <c r="G34" i="10"/>
  <c r="H34" i="10"/>
  <c r="D6" i="10"/>
  <c r="G23" i="10"/>
  <c r="E24" i="10"/>
  <c r="I24" i="10"/>
  <c r="G25" i="10"/>
  <c r="E26" i="10"/>
  <c r="I26" i="10"/>
  <c r="G27" i="10"/>
  <c r="E28" i="10"/>
  <c r="I28" i="10"/>
  <c r="G29" i="10"/>
  <c r="E30" i="10"/>
  <c r="I30" i="10"/>
  <c r="G31" i="10"/>
  <c r="E32" i="10"/>
  <c r="I32" i="10"/>
  <c r="G33" i="10"/>
  <c r="E34" i="10"/>
  <c r="I34" i="10"/>
  <c r="G35" i="10"/>
  <c r="H24" i="10"/>
  <c r="H26" i="10"/>
  <c r="H28" i="10"/>
  <c r="H30" i="10"/>
  <c r="H32" i="10"/>
  <c r="D22" i="9"/>
  <c r="F23" i="9"/>
  <c r="F25" i="9"/>
  <c r="F27" i="9"/>
  <c r="F29" i="9"/>
  <c r="F31" i="9"/>
  <c r="F33" i="9"/>
  <c r="F35" i="9"/>
  <c r="D22" i="8"/>
  <c r="F23" i="8"/>
  <c r="F25" i="8"/>
  <c r="F27" i="8"/>
  <c r="F29" i="8"/>
  <c r="F31" i="8"/>
  <c r="F33" i="8"/>
  <c r="F35" i="8"/>
  <c r="D6" i="7"/>
  <c r="D22" i="7"/>
  <c r="H23" i="7"/>
  <c r="H25" i="7"/>
  <c r="H27" i="7"/>
  <c r="H29" i="7"/>
  <c r="H31" i="7"/>
  <c r="H33" i="7"/>
  <c r="H35" i="7"/>
  <c r="E23" i="7"/>
  <c r="I23" i="7"/>
  <c r="G24" i="7"/>
  <c r="E25" i="7"/>
  <c r="I25" i="7"/>
  <c r="G26" i="7"/>
  <c r="E27" i="7"/>
  <c r="I27" i="7"/>
  <c r="G28" i="7"/>
  <c r="E29" i="7"/>
  <c r="I29" i="7"/>
  <c r="G30" i="7"/>
  <c r="E31" i="7"/>
  <c r="I31" i="7"/>
  <c r="G32" i="7"/>
  <c r="E33" i="7"/>
  <c r="I33" i="7"/>
  <c r="G34" i="7"/>
  <c r="E35" i="7"/>
  <c r="I35" i="7"/>
  <c r="F23" i="7"/>
  <c r="H24" i="7"/>
  <c r="F25" i="7"/>
  <c r="H26" i="7"/>
  <c r="F27" i="7"/>
  <c r="H28" i="7"/>
  <c r="F29" i="7"/>
  <c r="H30" i="7"/>
  <c r="F31" i="7"/>
  <c r="H32" i="7"/>
  <c r="F33" i="7"/>
  <c r="H34" i="7"/>
  <c r="F35" i="7"/>
  <c r="E24" i="7"/>
  <c r="E26" i="7"/>
  <c r="E28" i="7"/>
  <c r="E30" i="7"/>
  <c r="E32" i="7"/>
  <c r="E34" i="7"/>
  <c r="D6" i="6"/>
  <c r="E23" i="6"/>
  <c r="I23" i="6"/>
  <c r="G24" i="6"/>
  <c r="E25" i="6"/>
  <c r="I25" i="6"/>
  <c r="G26" i="6"/>
  <c r="E27" i="6"/>
  <c r="I27" i="6"/>
  <c r="G28" i="6"/>
  <c r="E29" i="6"/>
  <c r="I29" i="6"/>
  <c r="G30" i="6"/>
  <c r="E31" i="6"/>
  <c r="I31" i="6"/>
  <c r="G32" i="6"/>
  <c r="E33" i="6"/>
  <c r="I33" i="6"/>
  <c r="G34" i="6"/>
  <c r="E35" i="6"/>
  <c r="I35" i="6"/>
  <c r="D22" i="6"/>
  <c r="F23" i="6"/>
  <c r="H24" i="6"/>
  <c r="F25" i="6"/>
  <c r="H26" i="6"/>
  <c r="F27" i="6"/>
  <c r="H28" i="6"/>
  <c r="F29" i="6"/>
  <c r="H30" i="6"/>
  <c r="F31" i="6"/>
  <c r="H32" i="6"/>
  <c r="F33" i="6"/>
  <c r="H34" i="6"/>
  <c r="F35" i="6"/>
  <c r="G23" i="6"/>
  <c r="E24" i="6"/>
  <c r="G25" i="6"/>
  <c r="E26" i="6"/>
  <c r="G27" i="6"/>
  <c r="E28" i="6"/>
  <c r="G29" i="6"/>
  <c r="E30" i="6"/>
  <c r="G31" i="6"/>
  <c r="E32" i="6"/>
  <c r="G33" i="6"/>
  <c r="E34" i="6"/>
  <c r="G35" i="6"/>
  <c r="D22" i="5"/>
  <c r="F23" i="5"/>
  <c r="F25" i="5"/>
  <c r="F27" i="5"/>
  <c r="F29" i="5"/>
  <c r="F31" i="5"/>
  <c r="F33" i="5"/>
  <c r="F35" i="5"/>
  <c r="D6" i="5"/>
  <c r="D6" i="4"/>
  <c r="D22" i="4"/>
  <c r="F23" i="4"/>
  <c r="H24" i="4"/>
  <c r="F25" i="4"/>
  <c r="H26" i="4"/>
  <c r="F27" i="4"/>
  <c r="H28" i="4"/>
  <c r="F29" i="4"/>
  <c r="H30" i="4"/>
  <c r="F31" i="4"/>
  <c r="H32" i="4"/>
  <c r="F33" i="4"/>
  <c r="H34" i="4"/>
  <c r="F35" i="4"/>
  <c r="G23" i="4"/>
  <c r="E24" i="4"/>
  <c r="G25" i="4"/>
  <c r="E26" i="4"/>
  <c r="G27" i="4"/>
  <c r="E28" i="4"/>
  <c r="G29" i="4"/>
  <c r="E30" i="4"/>
  <c r="G31" i="4"/>
  <c r="E32" i="4"/>
  <c r="G33" i="4"/>
  <c r="E34" i="4"/>
  <c r="G35" i="4"/>
  <c r="I36" i="3"/>
  <c r="H36" i="3"/>
  <c r="G36" i="3"/>
  <c r="F36" i="3"/>
  <c r="E36" i="3"/>
  <c r="C36" i="3"/>
  <c r="B36" i="3"/>
  <c r="H35" i="3"/>
  <c r="F34" i="3"/>
  <c r="H33" i="3"/>
  <c r="F32" i="3"/>
  <c r="H31" i="3"/>
  <c r="F30" i="3"/>
  <c r="H29" i="3"/>
  <c r="F28" i="3"/>
  <c r="H27" i="3"/>
  <c r="F26" i="3"/>
  <c r="H25" i="3"/>
  <c r="F24" i="3"/>
  <c r="H23" i="3"/>
  <c r="A22" i="3"/>
  <c r="B22" i="3" s="1"/>
  <c r="D22" i="3" s="1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B6" i="3" s="1"/>
  <c r="C36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F31" i="3" l="1"/>
  <c r="F27" i="3"/>
  <c r="F23" i="3"/>
  <c r="F33" i="3"/>
  <c r="F29" i="3"/>
  <c r="F25" i="3"/>
  <c r="H30" i="3"/>
  <c r="F35" i="3"/>
  <c r="D6" i="3"/>
  <c r="E23" i="3"/>
  <c r="I23" i="3"/>
  <c r="G24" i="3"/>
  <c r="E25" i="3"/>
  <c r="I25" i="3"/>
  <c r="G26" i="3"/>
  <c r="E27" i="3"/>
  <c r="I27" i="3"/>
  <c r="G28" i="3"/>
  <c r="E29" i="3"/>
  <c r="I29" i="3"/>
  <c r="G30" i="3"/>
  <c r="E31" i="3"/>
  <c r="I31" i="3"/>
  <c r="G32" i="3"/>
  <c r="E33" i="3"/>
  <c r="I33" i="3"/>
  <c r="G34" i="3"/>
  <c r="E35" i="3"/>
  <c r="I35" i="3"/>
  <c r="H24" i="3"/>
  <c r="H26" i="3"/>
  <c r="H28" i="3"/>
  <c r="H32" i="3"/>
  <c r="H34" i="3"/>
  <c r="G23" i="3"/>
  <c r="E24" i="3"/>
  <c r="I24" i="3"/>
  <c r="G25" i="3"/>
  <c r="E26" i="3"/>
  <c r="I26" i="3"/>
  <c r="G27" i="3"/>
  <c r="E28" i="3"/>
  <c r="I28" i="3"/>
  <c r="G29" i="3"/>
  <c r="E30" i="3"/>
  <c r="I30" i="3"/>
  <c r="G31" i="3"/>
  <c r="E32" i="3"/>
  <c r="I32" i="3"/>
  <c r="G33" i="3"/>
  <c r="E34" i="3"/>
  <c r="I34" i="3"/>
  <c r="G35" i="3"/>
  <c r="I36" i="2" l="1"/>
  <c r="H36" i="2"/>
  <c r="G36" i="2"/>
  <c r="F36" i="2"/>
  <c r="E36" i="2"/>
  <c r="B36" i="2"/>
  <c r="J10" i="1" l="1"/>
  <c r="J11" i="1"/>
  <c r="J12" i="1"/>
  <c r="J13" i="1"/>
  <c r="J14" i="1"/>
  <c r="J15" i="1"/>
  <c r="I10" i="1"/>
  <c r="I11" i="1"/>
  <c r="I12" i="1"/>
  <c r="I13" i="1"/>
  <c r="I14" i="1"/>
  <c r="I15" i="1"/>
  <c r="H46" i="1"/>
  <c r="H45" i="1"/>
  <c r="H33" i="1"/>
  <c r="H34" i="1"/>
  <c r="H35" i="1"/>
  <c r="H36" i="1"/>
  <c r="H37" i="1"/>
  <c r="H38" i="1"/>
  <c r="H39" i="1"/>
  <c r="H40" i="1"/>
  <c r="H41" i="1"/>
  <c r="H42" i="1"/>
  <c r="H43" i="1"/>
  <c r="H44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K15" i="1" l="1"/>
  <c r="M15" i="1" s="1"/>
  <c r="K11" i="1"/>
  <c r="M11" i="1" s="1"/>
  <c r="H96" i="1"/>
  <c r="H102" i="1"/>
  <c r="H98" i="1"/>
  <c r="H94" i="1"/>
  <c r="H101" i="1"/>
  <c r="H97" i="1"/>
  <c r="H93" i="1"/>
  <c r="H100" i="1"/>
  <c r="H92" i="1"/>
  <c r="H99" i="1"/>
  <c r="H95" i="1"/>
  <c r="K13" i="1"/>
  <c r="M13" i="1" s="1"/>
  <c r="K14" i="1"/>
  <c r="M14" i="1" s="1"/>
  <c r="K10" i="1"/>
  <c r="M10" i="1" s="1"/>
  <c r="K12" i="1"/>
  <c r="M12" i="1" s="1"/>
  <c r="I59" i="1" l="1"/>
  <c r="L10" i="1"/>
  <c r="L14" i="1"/>
  <c r="L11" i="1"/>
  <c r="L15" i="1"/>
  <c r="L12" i="1"/>
  <c r="L13" i="1"/>
  <c r="I125" i="1"/>
  <c r="I72" i="1"/>
  <c r="I155" i="1"/>
  <c r="I65" i="1"/>
  <c r="I219" i="1"/>
  <c r="I236" i="1"/>
  <c r="I147" i="1"/>
  <c r="I77" i="1"/>
  <c r="I166" i="1"/>
  <c r="I229" i="1"/>
  <c r="I216" i="1"/>
  <c r="I118" i="1"/>
  <c r="I192" i="1"/>
  <c r="I202" i="1"/>
  <c r="I143" i="1"/>
  <c r="I252" i="1"/>
  <c r="I189" i="1"/>
  <c r="I233" i="1"/>
  <c r="I238" i="1"/>
  <c r="I201" i="1"/>
  <c r="I86" i="1"/>
  <c r="I207" i="1"/>
  <c r="I93" i="1"/>
  <c r="I96" i="1"/>
  <c r="I82" i="1"/>
  <c r="I115" i="1"/>
  <c r="I196" i="1"/>
  <c r="I249" i="1"/>
  <c r="I258" i="1"/>
  <c r="I99" i="1"/>
  <c r="I110" i="1"/>
  <c r="I129" i="1"/>
  <c r="I213" i="1"/>
  <c r="I60" i="1"/>
  <c r="I136" i="1"/>
  <c r="I131" i="1"/>
  <c r="I256" i="1"/>
  <c r="I141" i="1"/>
  <c r="I163" i="1"/>
  <c r="I186" i="1"/>
  <c r="I262" i="1"/>
  <c r="I222" i="1"/>
  <c r="I117" i="1"/>
  <c r="I169" i="1"/>
  <c r="I225" i="1"/>
  <c r="I152" i="1"/>
  <c r="I253" i="1"/>
  <c r="I70" i="1"/>
  <c r="J70" i="1"/>
  <c r="I255" i="1"/>
  <c r="I57" i="1"/>
  <c r="I133" i="1"/>
  <c r="I150" i="1"/>
  <c r="I179" i="1"/>
  <c r="I62" i="1"/>
  <c r="I144" i="1"/>
  <c r="I217" i="1"/>
  <c r="I119" i="1"/>
  <c r="I193" i="1"/>
  <c r="I208" i="1"/>
  <c r="I83" i="1"/>
  <c r="I89" i="1"/>
  <c r="I204" i="1"/>
  <c r="I261" i="1"/>
  <c r="I91" i="1"/>
  <c r="I106" i="1"/>
  <c r="I121" i="1"/>
  <c r="I140" i="1"/>
  <c r="I185" i="1"/>
  <c r="I199" i="1"/>
  <c r="I214" i="1"/>
  <c r="I210" i="1"/>
  <c r="I247" i="1"/>
  <c r="I64" i="1"/>
  <c r="I74" i="1"/>
  <c r="I113" i="1"/>
  <c r="I128" i="1"/>
  <c r="I102" i="1"/>
  <c r="I139" i="1"/>
  <c r="I184" i="1"/>
  <c r="I191" i="1"/>
  <c r="I175" i="1"/>
  <c r="I104" i="1"/>
  <c r="I231" i="1"/>
  <c r="I79" i="1"/>
  <c r="I98" i="1"/>
  <c r="I135" i="1"/>
  <c r="I160" i="1"/>
  <c r="I212" i="1"/>
  <c r="I228" i="1"/>
  <c r="I242" i="1"/>
  <c r="I108" i="1"/>
  <c r="I171" i="1"/>
  <c r="J173" i="1"/>
  <c r="I173" i="1"/>
  <c r="J101" i="1"/>
  <c r="I101" i="1"/>
  <c r="I246" i="1"/>
  <c r="I138" i="1"/>
  <c r="I227" i="1"/>
  <c r="J198" i="1"/>
  <c r="I198" i="1"/>
  <c r="J243" i="1"/>
  <c r="I243" i="1"/>
  <c r="I241" i="1"/>
  <c r="I154" i="1"/>
  <c r="I168" i="1"/>
  <c r="I149" i="1"/>
  <c r="J223" i="1"/>
  <c r="I223" i="1"/>
  <c r="I235" i="1"/>
  <c r="I124" i="1"/>
  <c r="I172" i="1"/>
  <c r="I244" i="1"/>
  <c r="I80" i="1"/>
  <c r="I157" i="1"/>
  <c r="I226" i="1"/>
  <c r="I127" i="1"/>
  <c r="I132" i="1"/>
  <c r="I85" i="1"/>
  <c r="I137" i="1"/>
  <c r="I87" i="1"/>
  <c r="I61" i="1"/>
  <c r="I94" i="1"/>
  <c r="I111" i="1"/>
  <c r="I130" i="1"/>
  <c r="I153" i="1"/>
  <c r="I170" i="1"/>
  <c r="I190" i="1"/>
  <c r="I206" i="1"/>
  <c r="I224" i="1"/>
  <c r="I239" i="1"/>
  <c r="I257" i="1"/>
  <c r="I90" i="1"/>
  <c r="I254" i="1"/>
  <c r="I100" i="1"/>
  <c r="I164" i="1"/>
  <c r="I234" i="1"/>
  <c r="I142" i="1"/>
  <c r="I260" i="1"/>
  <c r="I263" i="1"/>
  <c r="J245" i="1"/>
  <c r="I245" i="1"/>
  <c r="J95" i="1"/>
  <c r="I95" i="1"/>
  <c r="J183" i="1"/>
  <c r="I183" i="1"/>
  <c r="J159" i="1"/>
  <c r="I159" i="1"/>
  <c r="I251" i="1"/>
  <c r="I81" i="1"/>
  <c r="J162" i="1"/>
  <c r="I162" i="1"/>
  <c r="J177" i="1"/>
  <c r="I177" i="1"/>
  <c r="I92" i="1"/>
  <c r="I107" i="1"/>
  <c r="I134" i="1"/>
  <c r="I165" i="1"/>
  <c r="I211" i="1"/>
  <c r="I114" i="1"/>
  <c r="J145" i="1"/>
  <c r="I145" i="1"/>
  <c r="I188" i="1"/>
  <c r="I218" i="1"/>
  <c r="J194" i="1"/>
  <c r="I194" i="1"/>
  <c r="I75" i="1"/>
  <c r="I209" i="1"/>
  <c r="I146" i="1"/>
  <c r="I195" i="1"/>
  <c r="I151" i="1"/>
  <c r="I180" i="1"/>
  <c r="I63" i="1"/>
  <c r="I84" i="1"/>
  <c r="I105" i="1"/>
  <c r="I120" i="1"/>
  <c r="I178" i="1"/>
  <c r="I200" i="1"/>
  <c r="I215" i="1"/>
  <c r="I232" i="1"/>
  <c r="I248" i="1"/>
  <c r="J122" i="1"/>
  <c r="I122" i="1"/>
  <c r="I205" i="1"/>
  <c r="I58" i="1"/>
  <c r="I123" i="1"/>
  <c r="J158" i="1"/>
  <c r="I158" i="1"/>
  <c r="I174" i="1"/>
  <c r="J68" i="1"/>
  <c r="I68" i="1"/>
  <c r="I240" i="1"/>
  <c r="J88" i="1"/>
  <c r="I88" i="1"/>
  <c r="I103" i="1"/>
  <c r="J181" i="1"/>
  <c r="I181" i="1"/>
  <c r="I112" i="1"/>
  <c r="I176" i="1"/>
  <c r="I67" i="1"/>
  <c r="I161" i="1"/>
  <c r="I230" i="1"/>
  <c r="I76" i="1"/>
  <c r="I97" i="1"/>
  <c r="I71" i="1"/>
  <c r="I197" i="1"/>
  <c r="I116" i="1"/>
  <c r="I69" i="1"/>
  <c r="I66" i="1"/>
  <c r="I109" i="1"/>
  <c r="I126" i="1"/>
  <c r="I148" i="1"/>
  <c r="I167" i="1"/>
  <c r="I182" i="1"/>
  <c r="I221" i="1"/>
  <c r="I237" i="1"/>
  <c r="I250" i="1"/>
  <c r="I73" i="1"/>
  <c r="I203" i="1"/>
  <c r="I78" i="1"/>
  <c r="I156" i="1"/>
  <c r="I220" i="1"/>
  <c r="I187" i="1"/>
  <c r="I259" i="1"/>
  <c r="J20" i="1"/>
  <c r="I31" i="1"/>
  <c r="J77" i="1"/>
  <c r="K77" i="1" s="1"/>
  <c r="M77" i="1" s="1"/>
  <c r="J166" i="1"/>
  <c r="K166" i="1" s="1"/>
  <c r="M166" i="1" s="1"/>
  <c r="J202" i="1"/>
  <c r="K202" i="1" s="1"/>
  <c r="M202" i="1" s="1"/>
  <c r="J219" i="1"/>
  <c r="J236" i="1"/>
  <c r="J147" i="1"/>
  <c r="J186" i="1"/>
  <c r="J31" i="1"/>
  <c r="J125" i="1"/>
  <c r="J143" i="1"/>
  <c r="J72" i="1"/>
  <c r="K72" i="1" s="1"/>
  <c r="M72" i="1" s="1"/>
  <c r="J155" i="1"/>
  <c r="J207" i="1"/>
  <c r="J252" i="1"/>
  <c r="J96" i="1"/>
  <c r="J82" i="1"/>
  <c r="J115" i="1"/>
  <c r="J258" i="1"/>
  <c r="K258" i="1" s="1"/>
  <c r="M258" i="1" s="1"/>
  <c r="J27" i="1"/>
  <c r="J23" i="1"/>
  <c r="J46" i="1"/>
  <c r="J34" i="1"/>
  <c r="J38" i="1"/>
  <c r="J65" i="1"/>
  <c r="J51" i="1"/>
  <c r="J41" i="1"/>
  <c r="J25" i="1"/>
  <c r="J36" i="1"/>
  <c r="J48" i="1"/>
  <c r="J56" i="1"/>
  <c r="J247" i="1"/>
  <c r="J175" i="1"/>
  <c r="J196" i="1"/>
  <c r="J108" i="1"/>
  <c r="J249" i="1"/>
  <c r="J99" i="1"/>
  <c r="J222" i="1"/>
  <c r="J169" i="1"/>
  <c r="J225" i="1"/>
  <c r="J253" i="1"/>
  <c r="K253" i="1" s="1"/>
  <c r="M253" i="1" s="1"/>
  <c r="J189" i="1"/>
  <c r="J233" i="1"/>
  <c r="J238" i="1"/>
  <c r="J201" i="1"/>
  <c r="J86" i="1"/>
  <c r="J93" i="1"/>
  <c r="J110" i="1"/>
  <c r="J129" i="1"/>
  <c r="J213" i="1"/>
  <c r="J60" i="1"/>
  <c r="J136" i="1"/>
  <c r="J256" i="1"/>
  <c r="J141" i="1"/>
  <c r="J163" i="1"/>
  <c r="J205" i="1"/>
  <c r="J262" i="1"/>
  <c r="J29" i="1"/>
  <c r="J40" i="1"/>
  <c r="J165" i="1"/>
  <c r="J131" i="1"/>
  <c r="J84" i="1"/>
  <c r="J210" i="1"/>
  <c r="J42" i="1"/>
  <c r="J255" i="1"/>
  <c r="J240" i="1"/>
  <c r="J57" i="1"/>
  <c r="J117" i="1"/>
  <c r="J133" i="1"/>
  <c r="J150" i="1"/>
  <c r="J179" i="1"/>
  <c r="J62" i="1"/>
  <c r="J144" i="1"/>
  <c r="J217" i="1"/>
  <c r="J119" i="1"/>
  <c r="J193" i="1"/>
  <c r="J152" i="1"/>
  <c r="J83" i="1"/>
  <c r="J89" i="1"/>
  <c r="J126" i="1"/>
  <c r="J204" i="1"/>
  <c r="J259" i="1"/>
  <c r="J121" i="1"/>
  <c r="J140" i="1"/>
  <c r="J185" i="1"/>
  <c r="J199" i="1"/>
  <c r="J64" i="1"/>
  <c r="J74" i="1"/>
  <c r="J113" i="1"/>
  <c r="J128" i="1"/>
  <c r="J102" i="1"/>
  <c r="J139" i="1"/>
  <c r="J184" i="1"/>
  <c r="J191" i="1"/>
  <c r="J104" i="1"/>
  <c r="J231" i="1"/>
  <c r="J79" i="1"/>
  <c r="J98" i="1"/>
  <c r="J135" i="1"/>
  <c r="J160" i="1"/>
  <c r="J212" i="1"/>
  <c r="J228" i="1"/>
  <c r="J242" i="1"/>
  <c r="J171" i="1"/>
  <c r="J208" i="1"/>
  <c r="J261" i="1"/>
  <c r="K261" i="1" s="1"/>
  <c r="M261" i="1" s="1"/>
  <c r="J174" i="1"/>
  <c r="J33" i="1"/>
  <c r="J103" i="1"/>
  <c r="J22" i="1"/>
  <c r="J18" i="1"/>
  <c r="J26" i="1"/>
  <c r="J241" i="1"/>
  <c r="J91" i="1"/>
  <c r="J106" i="1"/>
  <c r="J154" i="1"/>
  <c r="K154" i="1" s="1"/>
  <c r="J229" i="1"/>
  <c r="J55" i="1"/>
  <c r="J168" i="1"/>
  <c r="J216" i="1"/>
  <c r="J118" i="1"/>
  <c r="J149" i="1"/>
  <c r="J192" i="1"/>
  <c r="K192" i="1" s="1"/>
  <c r="J235" i="1"/>
  <c r="J124" i="1"/>
  <c r="J172" i="1"/>
  <c r="J244" i="1"/>
  <c r="J80" i="1"/>
  <c r="J157" i="1"/>
  <c r="J226" i="1"/>
  <c r="J127" i="1"/>
  <c r="J50" i="1"/>
  <c r="J132" i="1"/>
  <c r="K132" i="1" s="1"/>
  <c r="M132" i="1" s="1"/>
  <c r="J85" i="1"/>
  <c r="J214" i="1"/>
  <c r="J137" i="1"/>
  <c r="J87" i="1"/>
  <c r="J61" i="1"/>
  <c r="J94" i="1"/>
  <c r="J111" i="1"/>
  <c r="J130" i="1"/>
  <c r="J153" i="1"/>
  <c r="J170" i="1"/>
  <c r="J190" i="1"/>
  <c r="J206" i="1"/>
  <c r="J224" i="1"/>
  <c r="J239" i="1"/>
  <c r="J257" i="1"/>
  <c r="J90" i="1"/>
  <c r="J254" i="1"/>
  <c r="J100" i="1"/>
  <c r="J164" i="1"/>
  <c r="J234" i="1"/>
  <c r="J142" i="1"/>
  <c r="J260" i="1"/>
  <c r="J263" i="1"/>
  <c r="J59" i="1"/>
  <c r="J81" i="1"/>
  <c r="J92" i="1"/>
  <c r="J107" i="1"/>
  <c r="J134" i="1"/>
  <c r="J211" i="1"/>
  <c r="J114" i="1"/>
  <c r="J188" i="1"/>
  <c r="J218" i="1"/>
  <c r="J75" i="1"/>
  <c r="J209" i="1"/>
  <c r="J146" i="1"/>
  <c r="K146" i="1" s="1"/>
  <c r="M146" i="1" s="1"/>
  <c r="J195" i="1"/>
  <c r="J151" i="1"/>
  <c r="J180" i="1"/>
  <c r="J63" i="1"/>
  <c r="K63" i="1" s="1"/>
  <c r="J105" i="1"/>
  <c r="J120" i="1"/>
  <c r="J178" i="1"/>
  <c r="J200" i="1"/>
  <c r="J215" i="1"/>
  <c r="J232" i="1"/>
  <c r="J248" i="1"/>
  <c r="J43" i="1"/>
  <c r="J58" i="1"/>
  <c r="J123" i="1"/>
  <c r="J246" i="1"/>
  <c r="J138" i="1"/>
  <c r="J227" i="1"/>
  <c r="J251" i="1"/>
  <c r="J30" i="1"/>
  <c r="J53" i="1"/>
  <c r="J112" i="1"/>
  <c r="K112" i="1" s="1"/>
  <c r="M112" i="1" s="1"/>
  <c r="J176" i="1"/>
  <c r="J67" i="1"/>
  <c r="J161" i="1"/>
  <c r="J230" i="1"/>
  <c r="K230" i="1" s="1"/>
  <c r="J76" i="1"/>
  <c r="J97" i="1"/>
  <c r="J71" i="1"/>
  <c r="K71" i="1" s="1"/>
  <c r="M71" i="1" s="1"/>
  <c r="J197" i="1"/>
  <c r="K197" i="1" s="1"/>
  <c r="J116" i="1"/>
  <c r="J69" i="1"/>
  <c r="J66" i="1"/>
  <c r="K66" i="1" s="1"/>
  <c r="J109" i="1"/>
  <c r="K109" i="1" s="1"/>
  <c r="J148" i="1"/>
  <c r="J167" i="1"/>
  <c r="J182" i="1"/>
  <c r="J221" i="1"/>
  <c r="J237" i="1"/>
  <c r="J250" i="1"/>
  <c r="J73" i="1"/>
  <c r="J203" i="1"/>
  <c r="J78" i="1"/>
  <c r="J156" i="1"/>
  <c r="J220" i="1"/>
  <c r="J187" i="1"/>
  <c r="J47" i="1"/>
  <c r="J32" i="1"/>
  <c r="I19" i="1"/>
  <c r="J19" i="1"/>
  <c r="J54" i="1"/>
  <c r="J44" i="1"/>
  <c r="J52" i="1"/>
  <c r="J37" i="1"/>
  <c r="J39" i="1"/>
  <c r="J49" i="1"/>
  <c r="J24" i="1"/>
  <c r="J21" i="1"/>
  <c r="J28" i="1"/>
  <c r="J45" i="1"/>
  <c r="J35" i="1"/>
  <c r="I53" i="1"/>
  <c r="I36" i="1"/>
  <c r="I48" i="1"/>
  <c r="K48" i="1" s="1"/>
  <c r="I42" i="1"/>
  <c r="I33" i="1"/>
  <c r="K33" i="1" s="1"/>
  <c r="M33" i="1" s="1"/>
  <c r="I24" i="1"/>
  <c r="I21" i="1"/>
  <c r="I30" i="1"/>
  <c r="I28" i="1"/>
  <c r="I26" i="1"/>
  <c r="I34" i="1"/>
  <c r="I23" i="1"/>
  <c r="I56" i="1"/>
  <c r="I22" i="1"/>
  <c r="I29" i="1"/>
  <c r="K29" i="1" s="1"/>
  <c r="M29" i="1" s="1"/>
  <c r="I27" i="1"/>
  <c r="I40" i="1"/>
  <c r="I38" i="1"/>
  <c r="I51" i="1"/>
  <c r="K51" i="1" s="1"/>
  <c r="M51" i="1" s="1"/>
  <c r="I52" i="1"/>
  <c r="K52" i="1" s="1"/>
  <c r="M52" i="1" s="1"/>
  <c r="I37" i="1"/>
  <c r="K37" i="1" s="1"/>
  <c r="I39" i="1"/>
  <c r="K39" i="1" s="1"/>
  <c r="I49" i="1"/>
  <c r="K49" i="1" s="1"/>
  <c r="M49" i="1" s="1"/>
  <c r="I43" i="1"/>
  <c r="I41" i="1"/>
  <c r="I45" i="1"/>
  <c r="I35" i="1"/>
  <c r="I18" i="1"/>
  <c r="I46" i="1"/>
  <c r="I55" i="1"/>
  <c r="I50" i="1"/>
  <c r="I47" i="1"/>
  <c r="I25" i="1"/>
  <c r="K25" i="1" s="1"/>
  <c r="I32" i="1"/>
  <c r="I54" i="1"/>
  <c r="I44" i="1"/>
  <c r="I20" i="1"/>
  <c r="K36" i="1" l="1"/>
  <c r="K53" i="1"/>
  <c r="K32" i="1"/>
  <c r="M32" i="1" s="1"/>
  <c r="K30" i="1"/>
  <c r="M30" i="1" s="1"/>
  <c r="K161" i="1"/>
  <c r="K59" i="1"/>
  <c r="K18" i="1"/>
  <c r="K219" i="1"/>
  <c r="K65" i="1"/>
  <c r="M65" i="1" s="1"/>
  <c r="K208" i="1"/>
  <c r="M208" i="1" s="1"/>
  <c r="K98" i="1"/>
  <c r="K20" i="1"/>
  <c r="K187" i="1"/>
  <c r="K105" i="1"/>
  <c r="M105" i="1" s="1"/>
  <c r="K157" i="1"/>
  <c r="K229" i="1"/>
  <c r="K184" i="1"/>
  <c r="M184" i="1" s="1"/>
  <c r="K113" i="1"/>
  <c r="K133" i="1"/>
  <c r="M133" i="1" s="1"/>
  <c r="K131" i="1"/>
  <c r="K246" i="1"/>
  <c r="M246" i="1" s="1"/>
  <c r="K210" i="1"/>
  <c r="K169" i="1"/>
  <c r="M169" i="1" s="1"/>
  <c r="K251" i="1"/>
  <c r="K199" i="1"/>
  <c r="K115" i="1"/>
  <c r="M115" i="1" s="1"/>
  <c r="K207" i="1"/>
  <c r="K160" i="1"/>
  <c r="M160" i="1" s="1"/>
  <c r="K231" i="1"/>
  <c r="K140" i="1"/>
  <c r="M140" i="1" s="1"/>
  <c r="K117" i="1"/>
  <c r="K136" i="1"/>
  <c r="M136" i="1" s="1"/>
  <c r="K249" i="1"/>
  <c r="K186" i="1"/>
  <c r="K163" i="1"/>
  <c r="K93" i="1"/>
  <c r="K143" i="1"/>
  <c r="K38" i="1"/>
  <c r="K26" i="1"/>
  <c r="M26" i="1" s="1"/>
  <c r="K58" i="1"/>
  <c r="M58" i="1" s="1"/>
  <c r="K234" i="1"/>
  <c r="M234" i="1" s="1"/>
  <c r="K130" i="1"/>
  <c r="M130" i="1" s="1"/>
  <c r="K103" i="1"/>
  <c r="K27" i="1"/>
  <c r="M27" i="1" s="1"/>
  <c r="K42" i="1"/>
  <c r="M42" i="1" s="1"/>
  <c r="K156" i="1"/>
  <c r="K250" i="1"/>
  <c r="M250" i="1" s="1"/>
  <c r="K167" i="1"/>
  <c r="K248" i="1"/>
  <c r="K178" i="1"/>
  <c r="K127" i="1"/>
  <c r="K244" i="1"/>
  <c r="K106" i="1"/>
  <c r="M106" i="1" s="1"/>
  <c r="K174" i="1"/>
  <c r="K102" i="1"/>
  <c r="K64" i="1"/>
  <c r="K89" i="1"/>
  <c r="M89" i="1" s="1"/>
  <c r="K119" i="1"/>
  <c r="K179" i="1"/>
  <c r="K60" i="1"/>
  <c r="K233" i="1"/>
  <c r="M233" i="1" s="1"/>
  <c r="K108" i="1"/>
  <c r="K252" i="1"/>
  <c r="K181" i="1"/>
  <c r="K223" i="1"/>
  <c r="K198" i="1"/>
  <c r="K41" i="1"/>
  <c r="K40" i="1"/>
  <c r="K56" i="1"/>
  <c r="K225" i="1"/>
  <c r="K34" i="1"/>
  <c r="K78" i="1"/>
  <c r="K237" i="1"/>
  <c r="M237" i="1" s="1"/>
  <c r="K148" i="1"/>
  <c r="K120" i="1"/>
  <c r="M120" i="1" s="1"/>
  <c r="K226" i="1"/>
  <c r="K91" i="1"/>
  <c r="M91" i="1" s="1"/>
  <c r="K191" i="1"/>
  <c r="M191" i="1" s="1"/>
  <c r="K128" i="1"/>
  <c r="M128" i="1" s="1"/>
  <c r="K83" i="1"/>
  <c r="M83" i="1" s="1"/>
  <c r="K217" i="1"/>
  <c r="K150" i="1"/>
  <c r="K213" i="1"/>
  <c r="K86" i="1"/>
  <c r="K262" i="1"/>
  <c r="K196" i="1"/>
  <c r="K220" i="1"/>
  <c r="K73" i="1"/>
  <c r="K182" i="1"/>
  <c r="K80" i="1"/>
  <c r="K235" i="1"/>
  <c r="K139" i="1"/>
  <c r="M139" i="1" s="1"/>
  <c r="K74" i="1"/>
  <c r="M74" i="1" s="1"/>
  <c r="K193" i="1"/>
  <c r="M193" i="1" s="1"/>
  <c r="K62" i="1"/>
  <c r="K165" i="1"/>
  <c r="K214" i="1"/>
  <c r="M214" i="1" s="1"/>
  <c r="K168" i="1"/>
  <c r="K242" i="1"/>
  <c r="K135" i="1"/>
  <c r="K104" i="1"/>
  <c r="K121" i="1"/>
  <c r="M121" i="1" s="1"/>
  <c r="K57" i="1"/>
  <c r="M57" i="1" s="1"/>
  <c r="K123" i="1"/>
  <c r="K81" i="1"/>
  <c r="K142" i="1"/>
  <c r="K254" i="1"/>
  <c r="M254" i="1" s="1"/>
  <c r="K224" i="1"/>
  <c r="M224" i="1" s="1"/>
  <c r="K153" i="1"/>
  <c r="K61" i="1"/>
  <c r="M61" i="1" s="1"/>
  <c r="K259" i="1"/>
  <c r="M259" i="1" s="1"/>
  <c r="K240" i="1"/>
  <c r="M240" i="1" s="1"/>
  <c r="K55" i="1"/>
  <c r="K45" i="1"/>
  <c r="M45" i="1" s="1"/>
  <c r="K22" i="1"/>
  <c r="K24" i="1"/>
  <c r="K79" i="1"/>
  <c r="M79" i="1" s="1"/>
  <c r="K185" i="1"/>
  <c r="K255" i="1"/>
  <c r="M255" i="1" s="1"/>
  <c r="K175" i="1"/>
  <c r="K162" i="1"/>
  <c r="M162" i="1" s="1"/>
  <c r="K159" i="1"/>
  <c r="K95" i="1"/>
  <c r="M95" i="1" s="1"/>
  <c r="K101" i="1"/>
  <c r="K44" i="1"/>
  <c r="K46" i="1"/>
  <c r="K107" i="1"/>
  <c r="K257" i="1"/>
  <c r="K190" i="1"/>
  <c r="M190" i="1" s="1"/>
  <c r="K111" i="1"/>
  <c r="M111" i="1" s="1"/>
  <c r="K137" i="1"/>
  <c r="K171" i="1"/>
  <c r="K247" i="1"/>
  <c r="K183" i="1"/>
  <c r="M183" i="1" s="1"/>
  <c r="K47" i="1"/>
  <c r="K69" i="1"/>
  <c r="M69" i="1" s="1"/>
  <c r="K97" i="1"/>
  <c r="K67" i="1"/>
  <c r="M67" i="1" s="1"/>
  <c r="K180" i="1"/>
  <c r="K209" i="1"/>
  <c r="M209" i="1" s="1"/>
  <c r="K114" i="1"/>
  <c r="M114" i="1" s="1"/>
  <c r="K116" i="1"/>
  <c r="K76" i="1"/>
  <c r="M76" i="1" s="1"/>
  <c r="K176" i="1"/>
  <c r="K151" i="1"/>
  <c r="K75" i="1"/>
  <c r="M75" i="1" s="1"/>
  <c r="K211" i="1"/>
  <c r="K85" i="1"/>
  <c r="K149" i="1"/>
  <c r="K158" i="1"/>
  <c r="K68" i="1"/>
  <c r="M68" i="1" s="1"/>
  <c r="K122" i="1"/>
  <c r="K243" i="1"/>
  <c r="K92" i="1"/>
  <c r="K260" i="1"/>
  <c r="M260" i="1" s="1"/>
  <c r="K100" i="1"/>
  <c r="K239" i="1"/>
  <c r="M239" i="1" s="1"/>
  <c r="K170" i="1"/>
  <c r="K94" i="1"/>
  <c r="K88" i="1"/>
  <c r="K194" i="1"/>
  <c r="M194" i="1" s="1"/>
  <c r="K145" i="1"/>
  <c r="M145" i="1" s="1"/>
  <c r="K177" i="1"/>
  <c r="K245" i="1"/>
  <c r="K173" i="1"/>
  <c r="K221" i="1"/>
  <c r="K195" i="1"/>
  <c r="M195" i="1" s="1"/>
  <c r="K206" i="1"/>
  <c r="K124" i="1"/>
  <c r="M124" i="1" s="1"/>
  <c r="K144" i="1"/>
  <c r="K256" i="1"/>
  <c r="K201" i="1"/>
  <c r="M201" i="1" s="1"/>
  <c r="K82" i="1"/>
  <c r="M82" i="1" s="1"/>
  <c r="K155" i="1"/>
  <c r="M155" i="1" s="1"/>
  <c r="K236" i="1"/>
  <c r="M236" i="1" s="1"/>
  <c r="K28" i="1"/>
  <c r="K54" i="1"/>
  <c r="K50" i="1"/>
  <c r="K35" i="1"/>
  <c r="K21" i="1"/>
  <c r="K232" i="1"/>
  <c r="M232" i="1" s="1"/>
  <c r="K172" i="1"/>
  <c r="K228" i="1"/>
  <c r="K84" i="1"/>
  <c r="K141" i="1"/>
  <c r="K189" i="1"/>
  <c r="M189" i="1" s="1"/>
  <c r="K222" i="1"/>
  <c r="M222" i="1" s="1"/>
  <c r="K125" i="1"/>
  <c r="K147" i="1"/>
  <c r="M147" i="1" s="1"/>
  <c r="K215" i="1"/>
  <c r="M215" i="1" s="1"/>
  <c r="K218" i="1"/>
  <c r="K134" i="1"/>
  <c r="M134" i="1" s="1"/>
  <c r="K90" i="1"/>
  <c r="M90" i="1" s="1"/>
  <c r="K87" i="1"/>
  <c r="K204" i="1"/>
  <c r="K129" i="1"/>
  <c r="K99" i="1"/>
  <c r="K138" i="1"/>
  <c r="K200" i="1"/>
  <c r="M200" i="1" s="1"/>
  <c r="K188" i="1"/>
  <c r="K263" i="1"/>
  <c r="K164" i="1"/>
  <c r="K216" i="1"/>
  <c r="M216" i="1" s="1"/>
  <c r="K126" i="1"/>
  <c r="K205" i="1"/>
  <c r="M205" i="1" s="1"/>
  <c r="K110" i="1"/>
  <c r="K238" i="1"/>
  <c r="M238" i="1" s="1"/>
  <c r="K96" i="1"/>
  <c r="K70" i="1"/>
  <c r="M70" i="1" s="1"/>
  <c r="K31" i="1"/>
  <c r="K203" i="1"/>
  <c r="K227" i="1"/>
  <c r="K118" i="1"/>
  <c r="K241" i="1"/>
  <c r="K212" i="1"/>
  <c r="K152" i="1"/>
  <c r="K43" i="1"/>
  <c r="M43" i="1" s="1"/>
  <c r="K23" i="1"/>
  <c r="K19" i="1"/>
  <c r="M92" i="1" l="1"/>
  <c r="M223" i="1"/>
  <c r="M135" i="1"/>
  <c r="M263" i="1" l="1"/>
  <c r="B22" i="2"/>
  <c r="B6" i="2"/>
  <c r="D22" i="2" l="1"/>
  <c r="D6" i="2"/>
  <c r="B7" i="10"/>
  <c r="B7" i="11"/>
  <c r="B8" i="7"/>
  <c r="B7" i="4"/>
  <c r="B20" i="3"/>
  <c r="B8" i="5"/>
  <c r="B21" i="9"/>
  <c r="B20" i="8"/>
  <c r="B21" i="6"/>
  <c r="B8" i="2"/>
  <c r="B20" i="2"/>
  <c r="B21" i="10"/>
  <c r="B21" i="11"/>
  <c r="B20" i="7"/>
  <c r="B21" i="4"/>
  <c r="B7" i="3"/>
  <c r="B20" i="5"/>
  <c r="B8" i="9"/>
  <c r="B7" i="8"/>
  <c r="B8" i="6"/>
  <c r="B21" i="2"/>
  <c r="B20" i="10"/>
  <c r="B20" i="4"/>
  <c r="B7" i="9"/>
  <c r="B8" i="10"/>
  <c r="B8" i="11"/>
  <c r="B7" i="7"/>
  <c r="B8" i="4"/>
  <c r="B21" i="3"/>
  <c r="B7" i="5"/>
  <c r="B20" i="9"/>
  <c r="B21" i="8"/>
  <c r="B20" i="6"/>
  <c r="B7" i="2"/>
  <c r="B20" i="11"/>
  <c r="B21" i="7"/>
  <c r="B8" i="3"/>
  <c r="B21" i="5"/>
  <c r="B8" i="8"/>
  <c r="B7" i="6"/>
  <c r="E35" i="2" l="1"/>
  <c r="I26" i="2"/>
  <c r="H29" i="2"/>
  <c r="I29" i="2"/>
  <c r="F29" i="2"/>
  <c r="G29" i="2"/>
  <c r="E29" i="2"/>
  <c r="F30" i="2"/>
  <c r="H30" i="2"/>
  <c r="I30" i="2"/>
  <c r="G30" i="2"/>
  <c r="E30" i="2"/>
  <c r="G35" i="2"/>
  <c r="F35" i="2"/>
  <c r="H35" i="2"/>
  <c r="I25" i="2"/>
  <c r="F25" i="2"/>
  <c r="H25" i="2"/>
  <c r="G25" i="2"/>
  <c r="E25" i="2"/>
  <c r="F32" i="2"/>
  <c r="H32" i="2"/>
  <c r="E32" i="2"/>
  <c r="I32" i="2"/>
  <c r="G32" i="2"/>
  <c r="G26" i="2"/>
  <c r="H26" i="2"/>
  <c r="F26" i="2"/>
  <c r="I31" i="2"/>
  <c r="G31" i="2"/>
  <c r="H31" i="2"/>
  <c r="F31" i="2"/>
  <c r="E31" i="2"/>
  <c r="F28" i="2"/>
  <c r="G28" i="2"/>
  <c r="E28" i="2"/>
  <c r="I28" i="2"/>
  <c r="H28" i="2"/>
  <c r="G27" i="2"/>
  <c r="F27" i="2"/>
  <c r="I27" i="2"/>
  <c r="H27" i="2"/>
  <c r="E27" i="2"/>
  <c r="I33" i="2"/>
  <c r="H33" i="2"/>
  <c r="G33" i="2"/>
  <c r="F33" i="2"/>
  <c r="E33" i="2"/>
  <c r="G24" i="2"/>
  <c r="F24" i="2"/>
  <c r="E24" i="2"/>
  <c r="I24" i="2"/>
  <c r="H24" i="2"/>
  <c r="G34" i="2"/>
  <c r="I34" i="2"/>
  <c r="E34" i="2"/>
  <c r="F34" i="2"/>
  <c r="H34" i="2"/>
  <c r="F23" i="2"/>
  <c r="I23" i="2"/>
  <c r="G23" i="2"/>
  <c r="H23" i="2"/>
  <c r="E23" i="2"/>
  <c r="B19" i="10"/>
  <c r="B9" i="9"/>
  <c r="B9" i="8"/>
  <c r="B9" i="3"/>
  <c r="B19" i="7"/>
  <c r="B9" i="5"/>
  <c r="B9" i="4"/>
  <c r="B19" i="9"/>
  <c r="B19" i="4"/>
  <c r="B19" i="5"/>
  <c r="B9" i="11"/>
  <c r="B19" i="11"/>
  <c r="B9" i="6"/>
  <c r="B9" i="10"/>
  <c r="B9" i="7"/>
  <c r="B19" i="3"/>
  <c r="B9" i="2"/>
  <c r="B19" i="2"/>
  <c r="B19" i="8"/>
  <c r="B19" i="6"/>
  <c r="D8" i="11" l="1"/>
  <c r="D7" i="11"/>
  <c r="D7" i="10"/>
  <c r="D8" i="10"/>
  <c r="D21" i="5"/>
  <c r="D21" i="6"/>
  <c r="D21" i="9"/>
  <c r="D21" i="10"/>
  <c r="D21" i="2"/>
  <c r="D21" i="7"/>
  <c r="D21" i="3"/>
  <c r="D21" i="4"/>
  <c r="D21" i="8"/>
  <c r="D21" i="11"/>
  <c r="D7" i="4"/>
  <c r="D7" i="7"/>
  <c r="D7" i="2"/>
  <c r="D7" i="5"/>
  <c r="D7" i="3"/>
  <c r="D7" i="6"/>
  <c r="D7" i="8"/>
  <c r="D7" i="9"/>
  <c r="D20" i="2"/>
  <c r="D20" i="6"/>
  <c r="D20" i="3"/>
  <c r="D20" i="4"/>
  <c r="D20" i="9"/>
  <c r="D20" i="7"/>
  <c r="D20" i="8"/>
  <c r="D20" i="5"/>
  <c r="D20" i="10"/>
  <c r="D20" i="11"/>
  <c r="D8" i="3"/>
  <c r="D8" i="5"/>
  <c r="D8" i="2"/>
  <c r="D8" i="4"/>
  <c r="D8" i="7"/>
  <c r="D8" i="9"/>
  <c r="D8" i="6"/>
  <c r="D8" i="8"/>
  <c r="D9" i="2"/>
  <c r="D9" i="3"/>
  <c r="D19" i="3"/>
  <c r="D19" i="4"/>
  <c r="D19" i="7"/>
  <c r="D9" i="7"/>
  <c r="D9" i="8"/>
  <c r="D19" i="9"/>
  <c r="D9" i="4"/>
  <c r="D9" i="10"/>
  <c r="D19" i="6"/>
  <c r="D9" i="6"/>
  <c r="D19" i="8"/>
  <c r="D9" i="11"/>
  <c r="D19" i="11"/>
  <c r="D19" i="2"/>
  <c r="D9" i="5"/>
  <c r="D19" i="5"/>
  <c r="D9" i="9"/>
  <c r="D19" i="10"/>
  <c r="E26" i="2"/>
  <c r="I35" i="2"/>
  <c r="M249" i="1"/>
  <c r="M100" i="1"/>
  <c r="M247" i="1"/>
  <c r="M55" i="1"/>
  <c r="M163" i="1"/>
  <c r="M53" i="1"/>
  <c r="M252" i="1"/>
  <c r="M60" i="1"/>
  <c r="M22" i="1"/>
  <c r="M157" i="1"/>
  <c r="M85" i="1"/>
  <c r="M104" i="1"/>
  <c r="M152" i="1"/>
  <c r="M251" i="1"/>
  <c r="M117" i="1"/>
  <c r="M56" i="1"/>
  <c r="M59" i="1"/>
  <c r="M137" i="1"/>
  <c r="M210" i="1"/>
  <c r="M18" i="1"/>
  <c r="M41" i="1"/>
  <c r="M212" i="1"/>
  <c r="M148" i="1"/>
  <c r="M84" i="1"/>
  <c r="M20" i="1"/>
  <c r="M231" i="1"/>
  <c r="M103" i="1"/>
  <c r="M39" i="1"/>
  <c r="M206" i="1"/>
  <c r="M142" i="1"/>
  <c r="M78" i="1"/>
  <c r="M245" i="1"/>
  <c r="M256" i="1"/>
  <c r="M192" i="1"/>
  <c r="M64" i="1"/>
  <c r="M211" i="1"/>
  <c r="M19" i="1"/>
  <c r="M186" i="1"/>
  <c r="M122" i="1"/>
  <c r="M172" i="1"/>
  <c r="M108" i="1"/>
  <c r="M44" i="1"/>
  <c r="M93" i="1"/>
  <c r="M175" i="1"/>
  <c r="M47" i="1"/>
  <c r="M262" i="1"/>
  <c r="M198" i="1"/>
  <c r="M107" i="1"/>
  <c r="M113" i="1"/>
  <c r="M226" i="1"/>
  <c r="M34" i="1"/>
  <c r="M228" i="1"/>
  <c r="M36" i="1"/>
  <c r="M94" i="1"/>
  <c r="M80" i="1"/>
  <c r="M227" i="1"/>
  <c r="M99" i="1"/>
  <c r="M63" i="1"/>
  <c r="M86" i="1"/>
  <c r="M235" i="1"/>
  <c r="M81" i="1"/>
  <c r="M40" i="1"/>
  <c r="M88" i="1"/>
  <c r="M187" i="1"/>
  <c r="M248" i="1"/>
  <c r="M213" i="1"/>
  <c r="M66" i="1"/>
  <c r="M37" i="1"/>
  <c r="M151" i="1"/>
  <c r="M23" i="1"/>
  <c r="M126" i="1"/>
  <c r="M62" i="1"/>
  <c r="M225" i="1"/>
  <c r="M97" i="1"/>
  <c r="M176" i="1"/>
  <c r="M141" i="1"/>
  <c r="M131" i="1"/>
  <c r="M220" i="1"/>
  <c r="M156" i="1"/>
  <c r="M28" i="1"/>
  <c r="M159" i="1"/>
  <c r="M31" i="1"/>
  <c r="M182" i="1"/>
  <c r="M118" i="1"/>
  <c r="M54" i="1"/>
  <c r="M257" i="1"/>
  <c r="M185" i="1"/>
  <c r="M98" i="1"/>
  <c r="M73" i="1"/>
  <c r="M164" i="1"/>
  <c r="M109" i="1"/>
  <c r="M119" i="1"/>
  <c r="M173" i="1"/>
  <c r="M158" i="1"/>
  <c r="M181" i="1"/>
  <c r="M144" i="1"/>
  <c r="M35" i="1"/>
  <c r="M138" i="1"/>
  <c r="M229" i="1"/>
  <c r="M188" i="1"/>
  <c r="M129" i="1"/>
  <c r="M149" i="1"/>
  <c r="M150" i="1"/>
  <c r="M171" i="1"/>
  <c r="M165" i="1"/>
  <c r="M24" i="1"/>
  <c r="M123" i="1"/>
  <c r="M203" i="1"/>
  <c r="M242" i="1"/>
  <c r="M178" i="1"/>
  <c r="M50" i="1"/>
  <c r="M241" i="1"/>
  <c r="M244" i="1"/>
  <c r="M180" i="1"/>
  <c r="M116" i="1"/>
  <c r="M153" i="1"/>
  <c r="M199" i="1"/>
  <c r="M221" i="1"/>
  <c r="M174" i="1"/>
  <c r="M110" i="1"/>
  <c r="M46" i="1"/>
  <c r="M96" i="1"/>
  <c r="M101" i="1"/>
  <c r="M243" i="1"/>
  <c r="M179" i="1"/>
  <c r="M161" i="1"/>
  <c r="M154" i="1"/>
  <c r="M25" i="1"/>
  <c r="M204" i="1"/>
  <c r="M177" i="1"/>
  <c r="M21" i="1"/>
  <c r="M207" i="1"/>
  <c r="M143" i="1"/>
  <c r="M230" i="1"/>
  <c r="M102" i="1"/>
  <c r="M38" i="1"/>
  <c r="J17" i="1"/>
  <c r="J16" i="1"/>
  <c r="I17" i="1"/>
  <c r="I16" i="1"/>
  <c r="K16" i="1"/>
  <c r="K17" i="1" l="1"/>
  <c r="L146" i="1" s="1"/>
  <c r="M16" i="1"/>
  <c r="L16" i="1"/>
  <c r="L153" i="1"/>
  <c r="L213" i="1"/>
  <c r="L141" i="1"/>
  <c r="L159" i="1"/>
  <c r="L56" i="1"/>
  <c r="L168" i="1"/>
  <c r="M168" i="1" s="1"/>
  <c r="L37" i="1"/>
  <c r="L57" i="1"/>
  <c r="L229" i="1"/>
  <c r="L164" i="1"/>
  <c r="L157" i="1"/>
  <c r="L26" i="1"/>
  <c r="L71" i="1"/>
  <c r="L173" i="1"/>
  <c r="L155" i="1"/>
  <c r="L59" i="1"/>
  <c r="L52" i="1"/>
  <c r="L232" i="1"/>
  <c r="L234" i="1"/>
  <c r="L94" i="1"/>
  <c r="L208" i="1"/>
  <c r="L123" i="1"/>
  <c r="L166" i="1"/>
  <c r="L239" i="1"/>
  <c r="L35" i="1"/>
  <c r="L41" i="1"/>
  <c r="L142" i="1"/>
  <c r="L158" i="1"/>
  <c r="L80" i="1"/>
  <c r="L238" i="1"/>
  <c r="L25" i="1"/>
  <c r="L116" i="1"/>
  <c r="L120" i="1"/>
  <c r="L228" i="1"/>
  <c r="L130" i="1"/>
  <c r="L55" i="1"/>
  <c r="L129" i="1"/>
  <c r="L151" i="1"/>
  <c r="L249" i="1"/>
  <c r="L237" i="1"/>
  <c r="L160" i="1"/>
  <c r="L222" i="1"/>
  <c r="L58" i="1"/>
  <c r="L201" i="1"/>
  <c r="L138" i="1"/>
  <c r="L43" i="1"/>
  <c r="L66" i="1"/>
  <c r="L152" i="1"/>
  <c r="L92" i="1"/>
  <c r="L192" i="1"/>
  <c r="L171" i="1"/>
  <c r="L204" i="1"/>
  <c r="L89" i="1"/>
  <c r="L119" i="1"/>
  <c r="L65" i="1"/>
  <c r="L99" i="1"/>
  <c r="L47" i="1"/>
  <c r="L183" i="1"/>
  <c r="L20" i="1"/>
  <c r="L90" i="1"/>
  <c r="L61" i="1"/>
  <c r="L233" i="1"/>
  <c r="L70" i="1" l="1"/>
  <c r="L231" i="1"/>
  <c r="L163" i="1"/>
  <c r="L78" i="1"/>
  <c r="L190" i="1"/>
  <c r="L51" i="1"/>
  <c r="L259" i="1"/>
  <c r="L122" i="1"/>
  <c r="L263" i="1"/>
  <c r="T7" i="1" s="1"/>
  <c r="L244" i="1"/>
  <c r="L198" i="1"/>
  <c r="L186" i="1"/>
  <c r="L79" i="1"/>
  <c r="L49" i="1"/>
  <c r="L63" i="1"/>
  <c r="L214" i="1"/>
  <c r="L93" i="1"/>
  <c r="L115" i="1"/>
  <c r="L128" i="1"/>
  <c r="L113" i="1"/>
  <c r="L254" i="1"/>
  <c r="L100" i="1"/>
  <c r="L19" i="1"/>
  <c r="L148" i="1"/>
  <c r="L36" i="1"/>
  <c r="L199" i="1"/>
  <c r="L95" i="1"/>
  <c r="L162" i="1"/>
  <c r="L202" i="1"/>
  <c r="L194" i="1"/>
  <c r="L72" i="1"/>
  <c r="L245" i="1"/>
  <c r="L106" i="1"/>
  <c r="L240" i="1"/>
  <c r="L85" i="1"/>
  <c r="L125" i="1"/>
  <c r="M125" i="1" s="1"/>
  <c r="L126" i="1"/>
  <c r="L205" i="1"/>
  <c r="L73" i="1"/>
  <c r="L69" i="1"/>
  <c r="L118" i="1"/>
  <c r="L67" i="1"/>
  <c r="L218" i="1"/>
  <c r="M218" i="1" s="1"/>
  <c r="L29" i="1"/>
  <c r="L74" i="1"/>
  <c r="L102" i="1"/>
  <c r="L258" i="1"/>
  <c r="L242" i="1"/>
  <c r="L135" i="1"/>
  <c r="L177" i="1"/>
  <c r="L197" i="1"/>
  <c r="M197" i="1" s="1"/>
  <c r="L124" i="1"/>
  <c r="L256" i="1"/>
  <c r="L147" i="1"/>
  <c r="L220" i="1"/>
  <c r="L84" i="1"/>
  <c r="L225" i="1"/>
  <c r="L252" i="1"/>
  <c r="L207" i="1"/>
  <c r="L88" i="1"/>
  <c r="L226" i="1"/>
  <c r="L161" i="1"/>
  <c r="L32" i="1"/>
  <c r="L184" i="1"/>
  <c r="L139" i="1"/>
  <c r="L27" i="1"/>
  <c r="L133" i="1"/>
  <c r="L86" i="1"/>
  <c r="L167" i="1"/>
  <c r="M167" i="1" s="1"/>
  <c r="L216" i="1"/>
  <c r="L144" i="1"/>
  <c r="L189" i="1"/>
  <c r="L236" i="1"/>
  <c r="L137" i="1"/>
  <c r="L22" i="1"/>
  <c r="L48" i="1"/>
  <c r="M48" i="1" s="1"/>
  <c r="L260" i="1"/>
  <c r="L76" i="1"/>
  <c r="L181" i="1"/>
  <c r="L107" i="1"/>
  <c r="L243" i="1"/>
  <c r="L28" i="1"/>
  <c r="L75" i="1"/>
  <c r="L83" i="1"/>
  <c r="L156" i="1"/>
  <c r="L261" i="1"/>
  <c r="L40" i="1"/>
  <c r="L42" i="1"/>
  <c r="L154" i="1"/>
  <c r="L114" i="1"/>
  <c r="L193" i="1"/>
  <c r="L38" i="1"/>
  <c r="L169" i="1"/>
  <c r="L53" i="1"/>
  <c r="L64" i="1"/>
  <c r="L82" i="1"/>
  <c r="L109" i="1"/>
  <c r="L248" i="1"/>
  <c r="L62" i="1"/>
  <c r="L257" i="1"/>
  <c r="L68" i="1"/>
  <c r="L105" i="1"/>
  <c r="L187" i="1"/>
  <c r="L227" i="1"/>
  <c r="L219" i="1"/>
  <c r="M219" i="1" s="1"/>
  <c r="L44" i="1"/>
  <c r="L178" i="1"/>
  <c r="L165" i="1"/>
  <c r="L136" i="1"/>
  <c r="L185" i="1"/>
  <c r="L170" i="1"/>
  <c r="M170" i="1" s="1"/>
  <c r="L209" i="1"/>
  <c r="L143" i="1"/>
  <c r="L18" i="1"/>
  <c r="L31" i="1"/>
  <c r="L121" i="1"/>
  <c r="L150" i="1"/>
  <c r="L180" i="1"/>
  <c r="L262" i="1"/>
  <c r="L210" i="1"/>
  <c r="L203" i="1"/>
  <c r="L33" i="1"/>
  <c r="L39" i="1"/>
  <c r="L101" i="1"/>
  <c r="L46" i="1"/>
  <c r="L50" i="1"/>
  <c r="L145" i="1"/>
  <c r="L253" i="1"/>
  <c r="L211" i="1"/>
  <c r="L195" i="1"/>
  <c r="L110" i="1"/>
  <c r="L98" i="1"/>
  <c r="L103" i="1"/>
  <c r="L224" i="1"/>
  <c r="L45" i="1"/>
  <c r="L247" i="1"/>
  <c r="L117" i="1"/>
  <c r="L34" i="1"/>
  <c r="L17" i="1"/>
  <c r="M17" i="1" s="1"/>
  <c r="L132" i="1"/>
  <c r="L223" i="1"/>
  <c r="L250" i="1"/>
  <c r="L131" i="1"/>
  <c r="L196" i="1"/>
  <c r="M196" i="1" s="1"/>
  <c r="L188" i="1"/>
  <c r="L30" i="1"/>
  <c r="L200" i="1"/>
  <c r="L176" i="1"/>
  <c r="L182" i="1"/>
  <c r="L24" i="1"/>
  <c r="L241" i="1"/>
  <c r="L54" i="1"/>
  <c r="L172" i="1"/>
  <c r="L96" i="1"/>
  <c r="L112" i="1"/>
  <c r="L255" i="1"/>
  <c r="L77" i="1"/>
  <c r="L221" i="1"/>
  <c r="L251" i="1"/>
  <c r="L21" i="1"/>
  <c r="L179" i="1"/>
  <c r="L149" i="1"/>
  <c r="L217" i="1"/>
  <c r="M217" i="1" s="1"/>
  <c r="L111" i="1"/>
  <c r="L134" i="1"/>
  <c r="L174" i="1"/>
  <c r="L104" i="1"/>
  <c r="L140" i="1"/>
  <c r="L230" i="1"/>
  <c r="L246" i="1"/>
  <c r="L81" i="1"/>
  <c r="L23" i="1"/>
  <c r="L60" i="1"/>
  <c r="L212" i="1"/>
  <c r="L191" i="1"/>
  <c r="L97" i="1"/>
  <c r="L91" i="1"/>
  <c r="L175" i="1"/>
  <c r="L87" i="1"/>
  <c r="M87" i="1" s="1"/>
  <c r="L127" i="1"/>
  <c r="M127" i="1" s="1"/>
  <c r="L108" i="1"/>
  <c r="L206" i="1"/>
  <c r="L215" i="1"/>
  <c r="L235" i="1"/>
  <c r="AM16" i="1"/>
  <c r="AL12" i="1"/>
  <c r="AJ16" i="1"/>
  <c r="AK15" i="1"/>
  <c r="AK17" i="1"/>
  <c r="AL16" i="1"/>
  <c r="AL13" i="1"/>
  <c r="AJ13" i="1"/>
  <c r="AK13" i="1"/>
  <c r="AL17" i="1"/>
  <c r="AM12" i="1"/>
  <c r="AL15" i="1"/>
  <c r="AJ12" i="1"/>
  <c r="AM15" i="1"/>
  <c r="AL14" i="1"/>
  <c r="AJ15" i="1"/>
  <c r="AM13" i="1"/>
  <c r="AJ17" i="1"/>
  <c r="AM14" i="1"/>
  <c r="AM17" i="1"/>
  <c r="AJ14" i="1"/>
  <c r="AK16" i="1"/>
  <c r="AK14" i="1"/>
  <c r="AK12" i="1"/>
  <c r="AG12" i="1"/>
  <c r="AG17" i="1"/>
  <c r="AG16" i="1"/>
  <c r="AG15" i="1"/>
  <c r="AG14" i="1"/>
  <c r="AG13" i="1"/>
  <c r="B17" i="7"/>
  <c r="C18" i="9"/>
  <c r="C18" i="7"/>
  <c r="C14" i="11"/>
  <c r="C22" i="9"/>
  <c r="C17" i="8"/>
  <c r="C6" i="8"/>
  <c r="C9" i="10"/>
  <c r="C15" i="6"/>
  <c r="C16" i="6"/>
  <c r="B17" i="11"/>
  <c r="C11" i="9"/>
  <c r="C19" i="6"/>
  <c r="B11" i="10"/>
  <c r="C7" i="6"/>
  <c r="B15" i="10"/>
  <c r="C6" i="11"/>
  <c r="B13" i="9"/>
  <c r="C18" i="8"/>
  <c r="C8" i="11"/>
  <c r="C19" i="10"/>
  <c r="C9" i="8"/>
  <c r="B11" i="8"/>
  <c r="B16" i="7"/>
  <c r="B18" i="6"/>
  <c r="B16" i="6"/>
  <c r="B10" i="11"/>
  <c r="C21" i="9"/>
  <c r="C10" i="8"/>
  <c r="B16" i="11"/>
  <c r="C6" i="10"/>
  <c r="B12" i="8"/>
  <c r="C22" i="11"/>
  <c r="C10" i="10"/>
  <c r="B13" i="8"/>
  <c r="C17" i="9"/>
  <c r="B17" i="6"/>
  <c r="C11" i="6"/>
  <c r="B14" i="7"/>
  <c r="B14" i="11"/>
  <c r="C22" i="8"/>
  <c r="C19" i="7"/>
  <c r="B18" i="8"/>
  <c r="C20" i="6"/>
  <c r="C11" i="8"/>
  <c r="B10" i="8"/>
  <c r="B11" i="6"/>
  <c r="C12" i="9"/>
  <c r="C15" i="8"/>
  <c r="C17" i="10"/>
  <c r="C16" i="7"/>
  <c r="B13" i="11"/>
  <c r="C20" i="10"/>
  <c r="C12" i="6"/>
  <c r="B17" i="8"/>
  <c r="B13" i="10"/>
  <c r="B15" i="6"/>
  <c r="C6" i="7"/>
  <c r="C7" i="7"/>
  <c r="C16" i="9"/>
  <c r="B13" i="7"/>
  <c r="B18" i="9"/>
  <c r="B12" i="9"/>
  <c r="C11" i="10"/>
  <c r="C18" i="11"/>
  <c r="B11" i="9"/>
  <c r="C16" i="8"/>
  <c r="C13" i="8"/>
  <c r="B17" i="10"/>
  <c r="C17" i="6"/>
  <c r="B12" i="10"/>
  <c r="C20" i="7"/>
  <c r="C15" i="9"/>
  <c r="C15" i="7"/>
  <c r="B14" i="10"/>
  <c r="C15" i="11"/>
  <c r="C7" i="11"/>
  <c r="C13" i="10"/>
  <c r="C21" i="10"/>
  <c r="C14" i="6"/>
  <c r="B10" i="10"/>
  <c r="C12" i="7"/>
  <c r="C21" i="6"/>
  <c r="B17" i="9"/>
  <c r="B12" i="7"/>
  <c r="B10" i="9"/>
  <c r="C21" i="11"/>
  <c r="C17" i="7"/>
  <c r="C11" i="7"/>
  <c r="C22" i="10"/>
  <c r="C8" i="6"/>
  <c r="C14" i="9"/>
  <c r="C19" i="9"/>
  <c r="C8" i="7"/>
  <c r="C12" i="10"/>
  <c r="C14" i="7"/>
  <c r="C10" i="11"/>
  <c r="C20" i="11"/>
  <c r="C7" i="8"/>
  <c r="C17" i="11"/>
  <c r="C9" i="7"/>
  <c r="B14" i="9"/>
  <c r="C21" i="7"/>
  <c r="C11" i="11"/>
  <c r="C20" i="9"/>
  <c r="C21" i="8"/>
  <c r="C19" i="11"/>
  <c r="C15" i="10"/>
  <c r="B14" i="8"/>
  <c r="C6" i="9"/>
  <c r="C10" i="7"/>
  <c r="B13" i="6"/>
  <c r="B15" i="9"/>
  <c r="B16" i="8"/>
  <c r="C14" i="8"/>
  <c r="C8" i="8"/>
  <c r="B11" i="7"/>
  <c r="C10" i="9"/>
  <c r="B15" i="11"/>
  <c r="C9" i="11"/>
  <c r="C14" i="10"/>
  <c r="C19" i="8"/>
  <c r="B10" i="6"/>
  <c r="B10" i="7"/>
  <c r="B12" i="6"/>
  <c r="B16" i="9"/>
  <c r="C10" i="6"/>
  <c r="B18" i="10"/>
  <c r="C13" i="7"/>
  <c r="B11" i="11"/>
  <c r="C18" i="10"/>
  <c r="C20" i="8"/>
  <c r="C22" i="6"/>
  <c r="C8" i="10"/>
  <c r="C18" i="6"/>
  <c r="B15" i="8"/>
  <c r="B16" i="10"/>
  <c r="C9" i="6"/>
  <c r="C7" i="10"/>
  <c r="C16" i="10"/>
  <c r="C13" i="9"/>
  <c r="C9" i="9"/>
  <c r="C6" i="6"/>
  <c r="C7" i="9"/>
  <c r="B18" i="11"/>
  <c r="C22" i="7"/>
  <c r="B12" i="11"/>
  <c r="B14" i="6"/>
  <c r="C13" i="11"/>
  <c r="C8" i="9"/>
  <c r="C13" i="6"/>
  <c r="B15" i="7"/>
  <c r="B18" i="7"/>
  <c r="C12" i="11"/>
  <c r="C12" i="8"/>
  <c r="C16" i="11"/>
  <c r="AF11" i="1" l="1"/>
  <c r="AG11" i="1" s="1"/>
  <c r="AF13" i="1"/>
  <c r="AF16" i="1"/>
  <c r="AF14" i="1"/>
  <c r="AF10" i="1"/>
  <c r="AG10" i="1" s="1"/>
  <c r="AF15" i="1"/>
  <c r="AF9" i="1"/>
  <c r="AG9" i="1" s="1"/>
  <c r="AF17" i="1"/>
  <c r="AF8" i="1"/>
  <c r="AG8" i="1" s="1"/>
  <c r="AF12" i="1"/>
  <c r="I6" i="8"/>
  <c r="F6" i="8"/>
  <c r="E6" i="8"/>
  <c r="G6" i="8"/>
  <c r="H6" i="8"/>
  <c r="B38" i="8"/>
  <c r="F10" i="8"/>
  <c r="E10" i="8"/>
  <c r="B37" i="8"/>
  <c r="H10" i="8"/>
  <c r="I10" i="8"/>
  <c r="G10" i="8"/>
  <c r="D10" i="8"/>
  <c r="C37" i="8" s="1"/>
  <c r="E21" i="8"/>
  <c r="I21" i="8"/>
  <c r="H21" i="8"/>
  <c r="G21" i="8"/>
  <c r="F21" i="8"/>
  <c r="E7" i="8"/>
  <c r="H7" i="8"/>
  <c r="I7" i="8"/>
  <c r="G7" i="8"/>
  <c r="F7" i="8"/>
  <c r="F22" i="8"/>
  <c r="H22" i="8"/>
  <c r="I22" i="8"/>
  <c r="E22" i="8"/>
  <c r="G22" i="8"/>
  <c r="E12" i="8"/>
  <c r="H12" i="8"/>
  <c r="D12" i="8"/>
  <c r="F12" i="8"/>
  <c r="G12" i="8"/>
  <c r="I12" i="8"/>
  <c r="D16" i="8"/>
  <c r="E16" i="8"/>
  <c r="I16" i="8"/>
  <c r="H16" i="8"/>
  <c r="G16" i="8"/>
  <c r="F16" i="8"/>
  <c r="D11" i="8"/>
  <c r="H11" i="8"/>
  <c r="F11" i="8"/>
  <c r="E11" i="8"/>
  <c r="G11" i="8"/>
  <c r="I11" i="8"/>
  <c r="E8" i="8"/>
  <c r="I8" i="8"/>
  <c r="G8" i="8"/>
  <c r="H8" i="8"/>
  <c r="F8" i="8"/>
  <c r="G19" i="8"/>
  <c r="E19" i="8"/>
  <c r="I19" i="8"/>
  <c r="H19" i="8"/>
  <c r="F19" i="8"/>
  <c r="H20" i="8"/>
  <c r="F20" i="8"/>
  <c r="I20" i="8"/>
  <c r="E20" i="8"/>
  <c r="G20" i="8"/>
  <c r="I17" i="8"/>
  <c r="G17" i="8"/>
  <c r="D17" i="8"/>
  <c r="E17" i="8"/>
  <c r="H17" i="8"/>
  <c r="F17" i="8"/>
  <c r="I13" i="8"/>
  <c r="G13" i="8"/>
  <c r="E13" i="8"/>
  <c r="H13" i="8"/>
  <c r="D13" i="8"/>
  <c r="F13" i="8"/>
  <c r="F14" i="8"/>
  <c r="H14" i="8"/>
  <c r="E14" i="8"/>
  <c r="I14" i="8"/>
  <c r="D14" i="8"/>
  <c r="G14" i="8"/>
  <c r="E18" i="8"/>
  <c r="D18" i="8"/>
  <c r="H18" i="8"/>
  <c r="F18" i="8"/>
  <c r="I18" i="8"/>
  <c r="G18" i="8"/>
  <c r="I15" i="8"/>
  <c r="G15" i="8"/>
  <c r="H15" i="8"/>
  <c r="E15" i="8"/>
  <c r="D15" i="8"/>
  <c r="F15" i="8"/>
  <c r="E9" i="8"/>
  <c r="H9" i="8"/>
  <c r="F9" i="8"/>
  <c r="I9" i="8"/>
  <c r="G9" i="8"/>
  <c r="F6" i="6"/>
  <c r="I6" i="6"/>
  <c r="G6" i="6"/>
  <c r="E6" i="6"/>
  <c r="H6" i="6"/>
  <c r="B37" i="6"/>
  <c r="D10" i="6"/>
  <c r="C37" i="6" s="1"/>
  <c r="E10" i="6"/>
  <c r="G10" i="6"/>
  <c r="H10" i="6"/>
  <c r="I10" i="6"/>
  <c r="F10" i="6"/>
  <c r="B38" i="6"/>
  <c r="H9" i="6"/>
  <c r="I9" i="6"/>
  <c r="F9" i="6"/>
  <c r="E9" i="6"/>
  <c r="G9" i="6"/>
  <c r="I15" i="6"/>
  <c r="E15" i="6"/>
  <c r="F15" i="6"/>
  <c r="G15" i="6"/>
  <c r="D15" i="6"/>
  <c r="H15" i="6"/>
  <c r="F7" i="6"/>
  <c r="I7" i="6"/>
  <c r="H7" i="6"/>
  <c r="E7" i="6"/>
  <c r="G7" i="6"/>
  <c r="I22" i="6"/>
  <c r="F22" i="6"/>
  <c r="E22" i="6"/>
  <c r="G22" i="6"/>
  <c r="H22" i="6"/>
  <c r="D12" i="6"/>
  <c r="F12" i="6"/>
  <c r="I12" i="6"/>
  <c r="E12" i="6"/>
  <c r="H12" i="6"/>
  <c r="G12" i="6"/>
  <c r="E18" i="6"/>
  <c r="H18" i="6"/>
  <c r="G18" i="6"/>
  <c r="D18" i="6"/>
  <c r="I18" i="6"/>
  <c r="F18" i="6"/>
  <c r="H8" i="6"/>
  <c r="I8" i="6"/>
  <c r="G8" i="6"/>
  <c r="E8" i="6"/>
  <c r="F8" i="6"/>
  <c r="E19" i="6"/>
  <c r="H19" i="6"/>
  <c r="I19" i="6"/>
  <c r="F19" i="6"/>
  <c r="G19" i="6"/>
  <c r="G13" i="6"/>
  <c r="H13" i="6"/>
  <c r="E13" i="6"/>
  <c r="I13" i="6"/>
  <c r="D13" i="6"/>
  <c r="F13" i="6"/>
  <c r="E21" i="6"/>
  <c r="F21" i="6"/>
  <c r="I21" i="6"/>
  <c r="H21" i="6"/>
  <c r="G21" i="6"/>
  <c r="H17" i="6"/>
  <c r="D17" i="6"/>
  <c r="E17" i="6"/>
  <c r="G17" i="6"/>
  <c r="I17" i="6"/>
  <c r="F17" i="6"/>
  <c r="D14" i="6"/>
  <c r="H14" i="6"/>
  <c r="G14" i="6"/>
  <c r="I14" i="6"/>
  <c r="E14" i="6"/>
  <c r="F14" i="6"/>
  <c r="D16" i="6"/>
  <c r="F16" i="6"/>
  <c r="G16" i="6"/>
  <c r="I16" i="6"/>
  <c r="H16" i="6"/>
  <c r="E16" i="6"/>
  <c r="G20" i="6"/>
  <c r="I20" i="6"/>
  <c r="H20" i="6"/>
  <c r="E20" i="6"/>
  <c r="F20" i="6"/>
  <c r="H11" i="6"/>
  <c r="D11" i="6"/>
  <c r="E11" i="6"/>
  <c r="I11" i="6"/>
  <c r="G11" i="6"/>
  <c r="F11" i="6"/>
  <c r="I6" i="9"/>
  <c r="E6" i="9"/>
  <c r="F6" i="9"/>
  <c r="H6" i="9"/>
  <c r="G6" i="9"/>
  <c r="E10" i="9"/>
  <c r="B37" i="9"/>
  <c r="B38" i="9"/>
  <c r="I10" i="9"/>
  <c r="G10" i="9"/>
  <c r="D10" i="9"/>
  <c r="C37" i="9" s="1"/>
  <c r="H10" i="9"/>
  <c r="F10" i="9"/>
  <c r="E18" i="9"/>
  <c r="D18" i="9"/>
  <c r="I18" i="9"/>
  <c r="H18" i="9"/>
  <c r="F18" i="9"/>
  <c r="G18" i="9"/>
  <c r="I7" i="9"/>
  <c r="E7" i="9"/>
  <c r="F7" i="9"/>
  <c r="G7" i="9"/>
  <c r="H7" i="9"/>
  <c r="F9" i="9"/>
  <c r="I9" i="9"/>
  <c r="E9" i="9"/>
  <c r="G9" i="9"/>
  <c r="H9" i="9"/>
  <c r="I13" i="9"/>
  <c r="D13" i="9"/>
  <c r="H13" i="9"/>
  <c r="G13" i="9"/>
  <c r="F13" i="9"/>
  <c r="E13" i="9"/>
  <c r="I21" i="9"/>
  <c r="E21" i="9"/>
  <c r="F21" i="9"/>
  <c r="H21" i="9"/>
  <c r="G21" i="9"/>
  <c r="G16" i="9"/>
  <c r="E16" i="9"/>
  <c r="D16" i="9"/>
  <c r="F16" i="9"/>
  <c r="H16" i="9"/>
  <c r="I16" i="9"/>
  <c r="H14" i="9"/>
  <c r="F14" i="9"/>
  <c r="E14" i="9"/>
  <c r="I14" i="9"/>
  <c r="D14" i="9"/>
  <c r="G14" i="9"/>
  <c r="I22" i="9"/>
  <c r="H22" i="9"/>
  <c r="G22" i="9"/>
  <c r="F22" i="9"/>
  <c r="E22" i="9"/>
  <c r="D11" i="9"/>
  <c r="I11" i="9"/>
  <c r="E11" i="9"/>
  <c r="H11" i="9"/>
  <c r="F11" i="9"/>
  <c r="G11" i="9"/>
  <c r="G17" i="9"/>
  <c r="D17" i="9"/>
  <c r="H17" i="9"/>
  <c r="F17" i="9"/>
  <c r="E17" i="9"/>
  <c r="I17" i="9"/>
  <c r="I8" i="9"/>
  <c r="E8" i="9"/>
  <c r="G8" i="9"/>
  <c r="H8" i="9"/>
  <c r="F8" i="9"/>
  <c r="H12" i="9"/>
  <c r="G12" i="9"/>
  <c r="F12" i="9"/>
  <c r="E12" i="9"/>
  <c r="D12" i="9"/>
  <c r="I12" i="9"/>
  <c r="F20" i="9"/>
  <c r="I20" i="9"/>
  <c r="E20" i="9"/>
  <c r="H20" i="9"/>
  <c r="G20" i="9"/>
  <c r="H15" i="9"/>
  <c r="F15" i="9"/>
  <c r="D15" i="9"/>
  <c r="E15" i="9"/>
  <c r="G15" i="9"/>
  <c r="I15" i="9"/>
  <c r="E19" i="9"/>
  <c r="F19" i="9"/>
  <c r="I19" i="9"/>
  <c r="G19" i="9"/>
  <c r="H19" i="9"/>
  <c r="I6" i="10"/>
  <c r="G6" i="10"/>
  <c r="H6" i="10"/>
  <c r="F6" i="10"/>
  <c r="E6" i="10"/>
  <c r="B38" i="10"/>
  <c r="F10" i="10"/>
  <c r="I10" i="10"/>
  <c r="E10" i="10"/>
  <c r="G10" i="10"/>
  <c r="B37" i="10"/>
  <c r="H10" i="10"/>
  <c r="D10" i="10"/>
  <c r="C37" i="10" s="1"/>
  <c r="G19" i="10"/>
  <c r="E19" i="10"/>
  <c r="I19" i="10"/>
  <c r="H19" i="10"/>
  <c r="F19" i="10"/>
  <c r="I18" i="10"/>
  <c r="H18" i="10"/>
  <c r="E18" i="10"/>
  <c r="D18" i="10"/>
  <c r="G18" i="10"/>
  <c r="F18" i="10"/>
  <c r="H20" i="10"/>
  <c r="I20" i="10"/>
  <c r="F20" i="10"/>
  <c r="G20" i="10"/>
  <c r="E20" i="10"/>
  <c r="E12" i="10"/>
  <c r="I12" i="10"/>
  <c r="G12" i="10"/>
  <c r="D12" i="10"/>
  <c r="F12" i="10"/>
  <c r="H12" i="10"/>
  <c r="G9" i="10"/>
  <c r="I9" i="10"/>
  <c r="E9" i="10"/>
  <c r="H9" i="10"/>
  <c r="F9" i="10"/>
  <c r="I8" i="10"/>
  <c r="H8" i="10"/>
  <c r="G8" i="10"/>
  <c r="E8" i="10"/>
  <c r="F8" i="10"/>
  <c r="G14" i="10"/>
  <c r="D14" i="10"/>
  <c r="E14" i="10"/>
  <c r="F14" i="10"/>
  <c r="I14" i="10"/>
  <c r="H14" i="10"/>
  <c r="F7" i="10"/>
  <c r="G7" i="10"/>
  <c r="I7" i="10"/>
  <c r="E7" i="10"/>
  <c r="H7" i="10"/>
  <c r="I22" i="10"/>
  <c r="G22" i="10"/>
  <c r="H22" i="10"/>
  <c r="E22" i="10"/>
  <c r="F22" i="10"/>
  <c r="F17" i="10"/>
  <c r="D17" i="10"/>
  <c r="I17" i="10"/>
  <c r="H17" i="10"/>
  <c r="G17" i="10"/>
  <c r="E17" i="10"/>
  <c r="G21" i="10"/>
  <c r="E21" i="10"/>
  <c r="F21" i="10"/>
  <c r="H21" i="10"/>
  <c r="I21" i="10"/>
  <c r="H15" i="10"/>
  <c r="I15" i="10"/>
  <c r="E15" i="10"/>
  <c r="G15" i="10"/>
  <c r="D15" i="10"/>
  <c r="F15" i="10"/>
  <c r="G16" i="10"/>
  <c r="E16" i="10"/>
  <c r="F16" i="10"/>
  <c r="H16" i="10"/>
  <c r="D16" i="10"/>
  <c r="I16" i="10"/>
  <c r="D13" i="10"/>
  <c r="F13" i="10"/>
  <c r="E13" i="10"/>
  <c r="G13" i="10"/>
  <c r="I13" i="10"/>
  <c r="H13" i="10"/>
  <c r="E11" i="10"/>
  <c r="G11" i="10"/>
  <c r="I11" i="10"/>
  <c r="D11" i="10"/>
  <c r="F11" i="10"/>
  <c r="H11" i="10"/>
  <c r="I6" i="7"/>
  <c r="E6" i="7"/>
  <c r="F6" i="7"/>
  <c r="H6" i="7"/>
  <c r="G6" i="7"/>
  <c r="E10" i="7"/>
  <c r="F10" i="7"/>
  <c r="B37" i="7"/>
  <c r="B38" i="7"/>
  <c r="I10" i="7"/>
  <c r="H10" i="7"/>
  <c r="G10" i="7"/>
  <c r="D10" i="7"/>
  <c r="C37" i="7" s="1"/>
  <c r="D15" i="7"/>
  <c r="E15" i="7"/>
  <c r="H15" i="7"/>
  <c r="G15" i="7"/>
  <c r="I15" i="7"/>
  <c r="F15" i="7"/>
  <c r="E21" i="7"/>
  <c r="G21" i="7"/>
  <c r="I21" i="7"/>
  <c r="H21" i="7"/>
  <c r="F21" i="7"/>
  <c r="E12" i="7"/>
  <c r="G12" i="7"/>
  <c r="D12" i="7"/>
  <c r="F12" i="7"/>
  <c r="H12" i="7"/>
  <c r="I12" i="7"/>
  <c r="I14" i="7"/>
  <c r="D14" i="7"/>
  <c r="F14" i="7"/>
  <c r="G14" i="7"/>
  <c r="H14" i="7"/>
  <c r="E14" i="7"/>
  <c r="D11" i="7"/>
  <c r="E11" i="7"/>
  <c r="G11" i="7"/>
  <c r="H11" i="7"/>
  <c r="I11" i="7"/>
  <c r="F11" i="7"/>
  <c r="I13" i="7"/>
  <c r="G13" i="7"/>
  <c r="H13" i="7"/>
  <c r="F13" i="7"/>
  <c r="D13" i="7"/>
  <c r="E13" i="7"/>
  <c r="G20" i="7"/>
  <c r="H20" i="7"/>
  <c r="I20" i="7"/>
  <c r="E20" i="7"/>
  <c r="F20" i="7"/>
  <c r="F8" i="7"/>
  <c r="G8" i="7"/>
  <c r="I8" i="7"/>
  <c r="E8" i="7"/>
  <c r="H8" i="7"/>
  <c r="D17" i="7"/>
  <c r="E17" i="7"/>
  <c r="I17" i="7"/>
  <c r="F17" i="7"/>
  <c r="G17" i="7"/>
  <c r="H17" i="7"/>
  <c r="H16" i="7"/>
  <c r="D16" i="7"/>
  <c r="F16" i="7"/>
  <c r="G16" i="7"/>
  <c r="I16" i="7"/>
  <c r="E16" i="7"/>
  <c r="H7" i="7"/>
  <c r="I7" i="7"/>
  <c r="G7" i="7"/>
  <c r="E7" i="7"/>
  <c r="F7" i="7"/>
  <c r="F18" i="7"/>
  <c r="I18" i="7"/>
  <c r="D18" i="7"/>
  <c r="G18" i="7"/>
  <c r="H18" i="7"/>
  <c r="E18" i="7"/>
  <c r="E22" i="7"/>
  <c r="H22" i="7"/>
  <c r="G22" i="7"/>
  <c r="I22" i="7"/>
  <c r="F22" i="7"/>
  <c r="F9" i="7"/>
  <c r="H9" i="7"/>
  <c r="I9" i="7"/>
  <c r="E9" i="7"/>
  <c r="G9" i="7"/>
  <c r="I19" i="7"/>
  <c r="F19" i="7"/>
  <c r="G19" i="7"/>
  <c r="E19" i="7"/>
  <c r="H19" i="7"/>
  <c r="I6" i="11"/>
  <c r="F6" i="11"/>
  <c r="H6" i="11"/>
  <c r="E6" i="11"/>
  <c r="G6" i="11"/>
  <c r="I10" i="11"/>
  <c r="F10" i="11"/>
  <c r="H10" i="11"/>
  <c r="B38" i="11"/>
  <c r="G10" i="11"/>
  <c r="B37" i="11"/>
  <c r="D10" i="11"/>
  <c r="C37" i="11" s="1"/>
  <c r="E10" i="11"/>
  <c r="E14" i="11"/>
  <c r="D14" i="11"/>
  <c r="H14" i="11"/>
  <c r="F14" i="11"/>
  <c r="G14" i="11"/>
  <c r="I14" i="11"/>
  <c r="F16" i="11"/>
  <c r="G16" i="11"/>
  <c r="H16" i="11"/>
  <c r="E16" i="11"/>
  <c r="D16" i="11"/>
  <c r="I16" i="11"/>
  <c r="E20" i="11"/>
  <c r="F20" i="11"/>
  <c r="H20" i="11"/>
  <c r="I20" i="11"/>
  <c r="G20" i="11"/>
  <c r="F21" i="11"/>
  <c r="E21" i="11"/>
  <c r="I21" i="11"/>
  <c r="H21" i="11"/>
  <c r="G21" i="11"/>
  <c r="I7" i="11"/>
  <c r="E7" i="11"/>
  <c r="G7" i="11"/>
  <c r="F7" i="11"/>
  <c r="H7" i="11"/>
  <c r="I9" i="11"/>
  <c r="E9" i="11"/>
  <c r="G9" i="11"/>
  <c r="H9" i="11"/>
  <c r="F9" i="11"/>
  <c r="E11" i="11"/>
  <c r="D11" i="11"/>
  <c r="I11" i="11"/>
  <c r="G11" i="11"/>
  <c r="H11" i="11"/>
  <c r="F11" i="11"/>
  <c r="F15" i="11"/>
  <c r="G15" i="11"/>
  <c r="D15" i="11"/>
  <c r="E15" i="11"/>
  <c r="H15" i="11"/>
  <c r="I15" i="11"/>
  <c r="H22" i="11"/>
  <c r="E22" i="11"/>
  <c r="I22" i="11"/>
  <c r="F22" i="11"/>
  <c r="G22" i="11"/>
  <c r="G19" i="11"/>
  <c r="E19" i="11"/>
  <c r="H19" i="11"/>
  <c r="I19" i="11"/>
  <c r="F19" i="11"/>
  <c r="E12" i="11"/>
  <c r="F12" i="11"/>
  <c r="D12" i="11"/>
  <c r="H12" i="11"/>
  <c r="G12" i="11"/>
  <c r="I12" i="11"/>
  <c r="D18" i="11"/>
  <c r="I18" i="11"/>
  <c r="H18" i="11"/>
  <c r="G18" i="11"/>
  <c r="E18" i="11"/>
  <c r="F18" i="11"/>
  <c r="F8" i="11"/>
  <c r="I8" i="11"/>
  <c r="E8" i="11"/>
  <c r="H8" i="11"/>
  <c r="G8" i="11"/>
  <c r="D17" i="11"/>
  <c r="G17" i="11"/>
  <c r="E17" i="11"/>
  <c r="F17" i="11"/>
  <c r="I17" i="11"/>
  <c r="H17" i="11"/>
  <c r="H13" i="11"/>
  <c r="I13" i="11"/>
  <c r="E13" i="11"/>
  <c r="F13" i="11"/>
  <c r="D13" i="11"/>
  <c r="G13" i="11"/>
  <c r="C11" i="5"/>
  <c r="C6" i="5"/>
  <c r="B18" i="5"/>
  <c r="C21" i="5"/>
  <c r="B10" i="5"/>
  <c r="B15" i="5"/>
  <c r="C8" i="4"/>
  <c r="C22" i="4"/>
  <c r="C15" i="4"/>
  <c r="C16" i="4"/>
  <c r="C18" i="4"/>
  <c r="B11" i="4"/>
  <c r="C13" i="4"/>
  <c r="C15" i="3"/>
  <c r="C6" i="3"/>
  <c r="B15" i="3"/>
  <c r="C8" i="3"/>
  <c r="C16" i="3"/>
  <c r="C11" i="3"/>
  <c r="B12" i="2"/>
  <c r="B17" i="2"/>
  <c r="C22" i="3"/>
  <c r="C18" i="2"/>
  <c r="C12" i="2"/>
  <c r="C11" i="2"/>
  <c r="B17" i="5"/>
  <c r="B13" i="5"/>
  <c r="B13" i="4"/>
  <c r="C19" i="4"/>
  <c r="B17" i="4"/>
  <c r="C9" i="3"/>
  <c r="C15" i="2"/>
  <c r="C8" i="2"/>
  <c r="B18" i="2"/>
  <c r="B11" i="5"/>
  <c r="C10" i="5"/>
  <c r="C8" i="5"/>
  <c r="B16" i="5"/>
  <c r="C9" i="5"/>
  <c r="C12" i="5"/>
  <c r="B14" i="5"/>
  <c r="B18" i="4"/>
  <c r="C21" i="4"/>
  <c r="B10" i="4"/>
  <c r="B15" i="4"/>
  <c r="C12" i="4"/>
  <c r="B16" i="4"/>
  <c r="C14" i="3"/>
  <c r="C18" i="3"/>
  <c r="C19" i="3"/>
  <c r="B18" i="3"/>
  <c r="B14" i="3"/>
  <c r="B17" i="3"/>
  <c r="B11" i="3"/>
  <c r="C9" i="2"/>
  <c r="C16" i="2"/>
  <c r="C22" i="2"/>
  <c r="C21" i="2"/>
  <c r="C17" i="2"/>
  <c r="B10" i="2"/>
  <c r="C7" i="5"/>
  <c r="C17" i="5"/>
  <c r="B14" i="4"/>
  <c r="C17" i="4"/>
  <c r="C13" i="3"/>
  <c r="C21" i="3"/>
  <c r="C20" i="3"/>
  <c r="C19" i="2"/>
  <c r="C7" i="2"/>
  <c r="C19" i="5"/>
  <c r="C20" i="5"/>
  <c r="C13" i="5"/>
  <c r="C14" i="5"/>
  <c r="C18" i="5"/>
  <c r="C15" i="5"/>
  <c r="C10" i="4"/>
  <c r="C14" i="4"/>
  <c r="C7" i="4"/>
  <c r="C20" i="4"/>
  <c r="C22" i="5"/>
  <c r="C11" i="4"/>
  <c r="B12" i="4"/>
  <c r="C7" i="3"/>
  <c r="B16" i="3"/>
  <c r="B13" i="3"/>
  <c r="C12" i="3"/>
  <c r="B12" i="3"/>
  <c r="C17" i="3"/>
  <c r="C20" i="2"/>
  <c r="C6" i="2"/>
  <c r="B11" i="2"/>
  <c r="C14" i="2"/>
  <c r="B13" i="2"/>
  <c r="B15" i="2"/>
  <c r="B16" i="2"/>
  <c r="C13" i="2"/>
  <c r="B12" i="5"/>
  <c r="C16" i="5"/>
  <c r="C6" i="4"/>
  <c r="C9" i="4"/>
  <c r="C10" i="3"/>
  <c r="B10" i="3"/>
  <c r="C10" i="2"/>
  <c r="B14" i="2"/>
  <c r="F14" i="5" l="1"/>
  <c r="G14" i="5"/>
  <c r="D14" i="5"/>
  <c r="E14" i="5" s="1"/>
  <c r="H14" i="5"/>
  <c r="G15" i="5"/>
  <c r="D15" i="5"/>
  <c r="E15" i="5" s="1"/>
  <c r="F15" i="5"/>
  <c r="H15" i="5"/>
  <c r="B37" i="5"/>
  <c r="G10" i="5"/>
  <c r="D10" i="5"/>
  <c r="I10" i="5" s="1"/>
  <c r="F10" i="5"/>
  <c r="H10" i="5"/>
  <c r="B38" i="5"/>
  <c r="E9" i="5"/>
  <c r="G9" i="5"/>
  <c r="F9" i="5"/>
  <c r="H9" i="5"/>
  <c r="I9" i="5"/>
  <c r="D13" i="5"/>
  <c r="I13" i="5" s="1"/>
  <c r="H13" i="5"/>
  <c r="F13" i="5"/>
  <c r="G13" i="5"/>
  <c r="I21" i="5"/>
  <c r="E21" i="5"/>
  <c r="F21" i="5"/>
  <c r="H21" i="5"/>
  <c r="G21" i="5"/>
  <c r="G16" i="5"/>
  <c r="F16" i="5"/>
  <c r="H16" i="5"/>
  <c r="D16" i="5"/>
  <c r="E16" i="5" s="1"/>
  <c r="H7" i="5"/>
  <c r="F7" i="5"/>
  <c r="E7" i="5"/>
  <c r="G7" i="5"/>
  <c r="I7" i="5"/>
  <c r="D18" i="5"/>
  <c r="I18" i="5" s="1"/>
  <c r="G18" i="5"/>
  <c r="H18" i="5"/>
  <c r="F18" i="5"/>
  <c r="E8" i="5"/>
  <c r="F8" i="5"/>
  <c r="G8" i="5"/>
  <c r="I8" i="5"/>
  <c r="H8" i="5"/>
  <c r="G12" i="5"/>
  <c r="H12" i="5"/>
  <c r="F12" i="5"/>
  <c r="D12" i="5"/>
  <c r="E12" i="5" s="1"/>
  <c r="I6" i="5"/>
  <c r="G6" i="5"/>
  <c r="F6" i="5"/>
  <c r="E6" i="5"/>
  <c r="H6" i="5"/>
  <c r="G20" i="5"/>
  <c r="E20" i="5"/>
  <c r="F20" i="5"/>
  <c r="I20" i="5"/>
  <c r="H20" i="5"/>
  <c r="G17" i="5"/>
  <c r="D17" i="5"/>
  <c r="E17" i="5" s="1"/>
  <c r="F17" i="5"/>
  <c r="H17" i="5"/>
  <c r="I19" i="5"/>
  <c r="F19" i="5"/>
  <c r="G19" i="5"/>
  <c r="E19" i="5"/>
  <c r="H19" i="5"/>
  <c r="G11" i="5"/>
  <c r="D11" i="5"/>
  <c r="E11" i="5" s="1"/>
  <c r="H11" i="5"/>
  <c r="F11" i="5"/>
  <c r="G17" i="4"/>
  <c r="H17" i="4"/>
  <c r="D17" i="4"/>
  <c r="E17" i="4" s="1"/>
  <c r="F17" i="4"/>
  <c r="G12" i="4"/>
  <c r="D12" i="4"/>
  <c r="I12" i="4" s="1"/>
  <c r="F12" i="4"/>
  <c r="H12" i="4"/>
  <c r="D16" i="4"/>
  <c r="I16" i="4" s="1"/>
  <c r="G16" i="4"/>
  <c r="H16" i="4"/>
  <c r="F16" i="4"/>
  <c r="G11" i="4"/>
  <c r="F11" i="4"/>
  <c r="D11" i="4"/>
  <c r="E11" i="4" s="1"/>
  <c r="H11" i="4"/>
  <c r="E9" i="4"/>
  <c r="I9" i="4"/>
  <c r="F9" i="4"/>
  <c r="G9" i="4"/>
  <c r="H9" i="4"/>
  <c r="F22" i="5"/>
  <c r="I22" i="5"/>
  <c r="H22" i="5"/>
  <c r="G22" i="5"/>
  <c r="E22" i="5"/>
  <c r="G15" i="4"/>
  <c r="D15" i="4"/>
  <c r="E15" i="4" s="1"/>
  <c r="F15" i="4"/>
  <c r="H15" i="4"/>
  <c r="I19" i="4"/>
  <c r="E19" i="4"/>
  <c r="G19" i="4"/>
  <c r="H19" i="4"/>
  <c r="F19" i="4"/>
  <c r="I20" i="4"/>
  <c r="H20" i="4"/>
  <c r="G20" i="4"/>
  <c r="E20" i="4"/>
  <c r="F20" i="4"/>
  <c r="H10" i="4"/>
  <c r="B38" i="4"/>
  <c r="B37" i="4"/>
  <c r="G10" i="4"/>
  <c r="F10" i="4"/>
  <c r="D10" i="4"/>
  <c r="I10" i="4" s="1"/>
  <c r="F14" i="4"/>
  <c r="G14" i="4"/>
  <c r="H14" i="4"/>
  <c r="D14" i="4"/>
  <c r="I14" i="4" s="1"/>
  <c r="F7" i="4"/>
  <c r="H7" i="4"/>
  <c r="G7" i="4"/>
  <c r="E7" i="4"/>
  <c r="I7" i="4"/>
  <c r="I21" i="4"/>
  <c r="F21" i="4"/>
  <c r="H21" i="4"/>
  <c r="G21" i="4"/>
  <c r="E21" i="4"/>
  <c r="I6" i="4"/>
  <c r="G6" i="4"/>
  <c r="E6" i="4"/>
  <c r="H6" i="4"/>
  <c r="F6" i="4"/>
  <c r="H22" i="4"/>
  <c r="G22" i="4"/>
  <c r="F22" i="4"/>
  <c r="I22" i="4"/>
  <c r="E22" i="4"/>
  <c r="H18" i="4"/>
  <c r="D18" i="4"/>
  <c r="E18" i="4" s="1"/>
  <c r="F18" i="4"/>
  <c r="G18" i="4"/>
  <c r="G13" i="4"/>
  <c r="F13" i="4"/>
  <c r="H13" i="4"/>
  <c r="D13" i="4"/>
  <c r="E13" i="4" s="1"/>
  <c r="G8" i="4"/>
  <c r="I8" i="4"/>
  <c r="H8" i="4"/>
  <c r="E8" i="4"/>
  <c r="F8" i="4"/>
  <c r="H18" i="2"/>
  <c r="F18" i="2"/>
  <c r="D18" i="2"/>
  <c r="I18" i="2" s="1"/>
  <c r="G18" i="2"/>
  <c r="F16" i="2"/>
  <c r="G16" i="2"/>
  <c r="H16" i="2"/>
  <c r="D16" i="2"/>
  <c r="E16" i="2" s="1"/>
  <c r="H10" i="2"/>
  <c r="D10" i="2"/>
  <c r="I10" i="2" s="1"/>
  <c r="B38" i="2"/>
  <c r="B37" i="2"/>
  <c r="F10" i="2"/>
  <c r="G10" i="2"/>
  <c r="F14" i="2"/>
  <c r="D14" i="2"/>
  <c r="E14" i="2" s="1"/>
  <c r="G14" i="2"/>
  <c r="H14" i="2"/>
  <c r="F15" i="2"/>
  <c r="D15" i="2"/>
  <c r="E15" i="2" s="1"/>
  <c r="H15" i="2"/>
  <c r="G15" i="2"/>
  <c r="I7" i="2"/>
  <c r="E7" i="2"/>
  <c r="F7" i="2"/>
  <c r="H7" i="2"/>
  <c r="G7" i="2"/>
  <c r="H13" i="2"/>
  <c r="F13" i="2"/>
  <c r="G13" i="2"/>
  <c r="D13" i="2"/>
  <c r="I13" i="2" s="1"/>
  <c r="E21" i="2"/>
  <c r="F21" i="2"/>
  <c r="I21" i="2"/>
  <c r="G21" i="2"/>
  <c r="H21" i="2"/>
  <c r="G8" i="2"/>
  <c r="I8" i="2"/>
  <c r="F8" i="2"/>
  <c r="H8" i="2"/>
  <c r="E8" i="2"/>
  <c r="I22" i="2"/>
  <c r="G22" i="2"/>
  <c r="F22" i="2"/>
  <c r="E22" i="2"/>
  <c r="H22" i="2"/>
  <c r="G19" i="2"/>
  <c r="I19" i="2"/>
  <c r="F19" i="2"/>
  <c r="H19" i="2"/>
  <c r="E19" i="2"/>
  <c r="F22" i="3"/>
  <c r="I22" i="3"/>
  <c r="H22" i="3"/>
  <c r="E22" i="3"/>
  <c r="G22" i="3"/>
  <c r="G11" i="2"/>
  <c r="F11" i="2"/>
  <c r="H11" i="2"/>
  <c r="D11" i="2"/>
  <c r="I11" i="2" s="1"/>
  <c r="D17" i="2"/>
  <c r="I17" i="2" s="1"/>
  <c r="H17" i="2"/>
  <c r="F17" i="2"/>
  <c r="G17" i="2"/>
  <c r="E6" i="2"/>
  <c r="H6" i="2"/>
  <c r="F6" i="2"/>
  <c r="I6" i="2"/>
  <c r="G6" i="2"/>
  <c r="E9" i="2"/>
  <c r="F9" i="2"/>
  <c r="H9" i="2"/>
  <c r="I9" i="2"/>
  <c r="G9" i="2"/>
  <c r="F12" i="2"/>
  <c r="D12" i="2"/>
  <c r="I12" i="2" s="1"/>
  <c r="H12" i="2"/>
  <c r="G12" i="2"/>
  <c r="F20" i="2"/>
  <c r="E20" i="2"/>
  <c r="G20" i="2"/>
  <c r="H20" i="2"/>
  <c r="I20" i="2"/>
  <c r="G11" i="3"/>
  <c r="H11" i="3"/>
  <c r="D11" i="3"/>
  <c r="I11" i="3" s="1"/>
  <c r="F11" i="3"/>
  <c r="F20" i="3"/>
  <c r="I20" i="3"/>
  <c r="H20" i="3"/>
  <c r="E20" i="3"/>
  <c r="G20" i="3"/>
  <c r="G17" i="3"/>
  <c r="F17" i="3"/>
  <c r="D17" i="3"/>
  <c r="E17" i="3" s="1"/>
  <c r="H17" i="3"/>
  <c r="F10" i="3"/>
  <c r="B37" i="3"/>
  <c r="D10" i="3"/>
  <c r="C37" i="3" s="1"/>
  <c r="H10" i="3"/>
  <c r="B38" i="3"/>
  <c r="G10" i="3"/>
  <c r="D12" i="3"/>
  <c r="E12" i="3" s="1"/>
  <c r="G12" i="3"/>
  <c r="F12" i="3"/>
  <c r="H12" i="3"/>
  <c r="F14" i="3"/>
  <c r="D14" i="3"/>
  <c r="E14" i="3" s="1"/>
  <c r="G14" i="3"/>
  <c r="H14" i="3"/>
  <c r="H21" i="3"/>
  <c r="F21" i="3"/>
  <c r="E21" i="3"/>
  <c r="G21" i="3"/>
  <c r="I21" i="3"/>
  <c r="I8" i="3"/>
  <c r="F8" i="3"/>
  <c r="E8" i="3"/>
  <c r="G8" i="3"/>
  <c r="H8" i="3"/>
  <c r="G18" i="3"/>
  <c r="H18" i="3"/>
  <c r="D18" i="3"/>
  <c r="I18" i="3" s="1"/>
  <c r="F18" i="3"/>
  <c r="G9" i="3"/>
  <c r="H9" i="3"/>
  <c r="E9" i="3"/>
  <c r="I9" i="3"/>
  <c r="F9" i="3"/>
  <c r="D15" i="3"/>
  <c r="E15" i="3" s="1"/>
  <c r="H15" i="3"/>
  <c r="F15" i="3"/>
  <c r="G15" i="3"/>
  <c r="G13" i="3"/>
  <c r="H13" i="3"/>
  <c r="D13" i="3"/>
  <c r="I13" i="3" s="1"/>
  <c r="F13" i="3"/>
  <c r="F19" i="3"/>
  <c r="G19" i="3"/>
  <c r="E19" i="3"/>
  <c r="I19" i="3"/>
  <c r="H19" i="3"/>
  <c r="G6" i="3"/>
  <c r="I6" i="3"/>
  <c r="E6" i="3"/>
  <c r="H6" i="3"/>
  <c r="F6" i="3"/>
  <c r="H16" i="3"/>
  <c r="F16" i="3"/>
  <c r="G16" i="3"/>
  <c r="D16" i="3"/>
  <c r="E16" i="3" s="1"/>
  <c r="I7" i="3"/>
  <c r="H7" i="3"/>
  <c r="G7" i="3"/>
  <c r="E7" i="3"/>
  <c r="F7" i="3"/>
  <c r="E12" i="4"/>
  <c r="E14" i="4"/>
  <c r="E18" i="2"/>
  <c r="I15" i="3"/>
  <c r="E18" i="5"/>
  <c r="E13" i="5"/>
  <c r="I11" i="5"/>
  <c r="E10" i="5"/>
  <c r="I17" i="5"/>
  <c r="I18" i="4"/>
  <c r="I16" i="2"/>
  <c r="I17" i="3"/>
  <c r="I16" i="3"/>
  <c r="E18" i="3"/>
  <c r="I15" i="5"/>
  <c r="E17" i="2"/>
  <c r="E16" i="4"/>
  <c r="I12" i="5"/>
  <c r="E37" i="11"/>
  <c r="H37" i="7"/>
  <c r="F37" i="10"/>
  <c r="H37" i="9"/>
  <c r="E37" i="6"/>
  <c r="G37" i="8"/>
  <c r="I15" i="2"/>
  <c r="E11" i="3"/>
  <c r="I12" i="3"/>
  <c r="I14" i="5"/>
  <c r="I16" i="5"/>
  <c r="I13" i="4"/>
  <c r="E10" i="4"/>
  <c r="H37" i="11"/>
  <c r="F37" i="7"/>
  <c r="H37" i="10"/>
  <c r="F37" i="9"/>
  <c r="G37" i="6"/>
  <c r="E37" i="8"/>
  <c r="E13" i="3"/>
  <c r="I15" i="4"/>
  <c r="F37" i="11"/>
  <c r="E37" i="7"/>
  <c r="G37" i="10"/>
  <c r="E37" i="9"/>
  <c r="I37" i="6"/>
  <c r="F37" i="8"/>
  <c r="I14" i="3"/>
  <c r="I10" i="3"/>
  <c r="I11" i="4"/>
  <c r="I17" i="4"/>
  <c r="G37" i="11"/>
  <c r="I37" i="11"/>
  <c r="G37" i="7"/>
  <c r="I37" i="7"/>
  <c r="E37" i="10"/>
  <c r="I37" i="10"/>
  <c r="G37" i="9"/>
  <c r="I37" i="9"/>
  <c r="H37" i="6"/>
  <c r="F37" i="6"/>
  <c r="H37" i="8"/>
  <c r="I37" i="8"/>
  <c r="E10" i="3"/>
  <c r="C37" i="5"/>
  <c r="F37" i="5" l="1"/>
  <c r="G37" i="5"/>
  <c r="C37" i="4"/>
  <c r="E13" i="2"/>
  <c r="I14" i="2"/>
  <c r="I37" i="2" s="1"/>
  <c r="E10" i="2"/>
  <c r="E12" i="2"/>
  <c r="E11" i="2"/>
  <c r="C37" i="2"/>
  <c r="H37" i="4"/>
  <c r="H37" i="5"/>
  <c r="G37" i="2"/>
  <c r="F37" i="3"/>
  <c r="G37" i="3"/>
  <c r="F37" i="2"/>
  <c r="H37" i="2"/>
  <c r="F37" i="4"/>
  <c r="G37" i="4"/>
  <c r="H37" i="3"/>
  <c r="E37" i="5"/>
  <c r="E37" i="3"/>
  <c r="E37" i="4"/>
  <c r="B40" i="7"/>
  <c r="B42" i="7" s="1"/>
  <c r="I37" i="4"/>
  <c r="B40" i="10"/>
  <c r="B41" i="10" s="1"/>
  <c r="L9" i="10" s="1"/>
  <c r="B40" i="9"/>
  <c r="B41" i="9" s="1"/>
  <c r="L9" i="9" s="1"/>
  <c r="I37" i="5"/>
  <c r="I37" i="3"/>
  <c r="B40" i="6"/>
  <c r="B41" i="6" s="1"/>
  <c r="L9" i="6" s="1"/>
  <c r="B40" i="8"/>
  <c r="B41" i="8" s="1"/>
  <c r="L9" i="8" s="1"/>
  <c r="B40" i="11"/>
  <c r="B42" i="11" s="1"/>
  <c r="B40" i="5" l="1"/>
  <c r="B41" i="5" s="1"/>
  <c r="L9" i="5" s="1"/>
  <c r="AL11" i="1" s="1"/>
  <c r="E37" i="2"/>
  <c r="B40" i="3"/>
  <c r="B43" i="3" s="1"/>
  <c r="B40" i="4"/>
  <c r="B42" i="4" s="1"/>
  <c r="B40" i="2"/>
  <c r="B42" i="9"/>
  <c r="L8" i="9" s="1"/>
  <c r="B43" i="9"/>
  <c r="B43" i="7"/>
  <c r="B41" i="7"/>
  <c r="L9" i="7" s="1"/>
  <c r="B43" i="10"/>
  <c r="B41" i="3"/>
  <c r="L9" i="3" s="1"/>
  <c r="AL9" i="1" s="1"/>
  <c r="B41" i="4"/>
  <c r="L9" i="4" s="1"/>
  <c r="AL10" i="1" s="1"/>
  <c r="B42" i="10"/>
  <c r="L8" i="10" s="1"/>
  <c r="B43" i="6"/>
  <c r="B43" i="8"/>
  <c r="B41" i="11"/>
  <c r="L9" i="11" s="1"/>
  <c r="B42" i="8"/>
  <c r="L8" i="8" s="1"/>
  <c r="B43" i="11"/>
  <c r="B42" i="6"/>
  <c r="L8" i="6" s="1"/>
  <c r="B42" i="5" l="1"/>
  <c r="L8" i="5" s="1"/>
  <c r="AK11" i="1" s="1"/>
  <c r="B43" i="5"/>
  <c r="B43" i="2"/>
  <c r="B42" i="3"/>
  <c r="L7" i="3" s="1"/>
  <c r="AJ9" i="1" s="1"/>
  <c r="B43" i="4"/>
  <c r="L7" i="4" s="1"/>
  <c r="AJ10" i="1" s="1"/>
  <c r="B42" i="2"/>
  <c r="B41" i="2"/>
  <c r="L9" i="2" s="1"/>
  <c r="AL8" i="1" s="1"/>
  <c r="L7" i="9"/>
  <c r="L8" i="4"/>
  <c r="AK10" i="1" s="1"/>
  <c r="L7" i="7"/>
  <c r="L7" i="10"/>
  <c r="L8" i="7"/>
  <c r="L7" i="11"/>
  <c r="L7" i="6"/>
  <c r="L7" i="8"/>
  <c r="L8" i="11"/>
  <c r="L7" i="5" l="1"/>
  <c r="AJ11" i="1" s="1"/>
  <c r="L8" i="3"/>
  <c r="AK9" i="1" s="1"/>
  <c r="L8" i="2"/>
  <c r="AK8" i="1" s="1"/>
  <c r="L7" i="2"/>
  <c r="AJ8" i="1" s="1"/>
  <c r="AM11" i="1"/>
  <c r="AM10" i="1"/>
  <c r="AM9" i="1"/>
</calcChain>
</file>

<file path=xl/comments1.xml><?xml version="1.0" encoding="utf-8"?>
<comments xmlns="http://schemas.openxmlformats.org/spreadsheetml/2006/main">
  <authors>
    <author>Tom</author>
    <author>Tom O'Haver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Tom:</t>
        </r>
        <r>
          <rPr>
            <sz val="9"/>
            <color indexed="81"/>
            <rFont val="Tahoma"/>
            <family val="2"/>
          </rPr>
          <t xml:space="preserve">
In this example, the x,y signal data in column A and B, rows 8 to 263, are calculated by formula.  You can change the signal parameters in column AC, rows 2-4.
</t>
        </r>
      </text>
    </comment>
    <comment ref="F8" authorId="0" shapeId="0">
      <text>
        <r>
          <rPr>
            <b/>
            <sz val="9"/>
            <color indexed="81"/>
            <rFont val="Tahoma"/>
            <family val="2"/>
          </rPr>
          <t>Tom:</t>
        </r>
        <r>
          <rPr>
            <sz val="9"/>
            <color indexed="81"/>
            <rFont val="Tahoma"/>
            <family val="2"/>
          </rPr>
          <t xml:space="preserve">
This column calculates the smoothed derivative of the original data in Column A</t>
        </r>
      </text>
    </comment>
    <comment ref="M8" authorId="1" shapeId="0">
      <text>
        <r>
          <rPr>
            <b/>
            <sz val="9"/>
            <color indexed="81"/>
            <rFont val="Tahoma"/>
            <family val="2"/>
          </rPr>
          <t>Tom O'Haver:</t>
        </r>
        <r>
          <rPr>
            <sz val="9"/>
            <color indexed="81"/>
            <rFont val="Tahoma"/>
            <family val="2"/>
          </rPr>
          <t xml:space="preserve">
This column calculates the peak number of each peak that is detected.</t>
        </r>
      </text>
    </comment>
  </commentList>
</comments>
</file>

<file path=xl/sharedStrings.xml><?xml version="1.0" encoding="utf-8"?>
<sst xmlns="http://schemas.openxmlformats.org/spreadsheetml/2006/main" count="441" uniqueCount="111">
  <si>
    <t xml:space="preserve"> </t>
  </si>
  <si>
    <t>Coefficients  ----&gt;</t>
  </si>
  <si>
    <t>X</t>
  </si>
  <si>
    <t>Y</t>
  </si>
  <si>
    <t>Amplitude threshold</t>
  </si>
  <si>
    <t>Slope threshold</t>
  </si>
  <si>
    <t>Signal greater than amplitude threshold?</t>
  </si>
  <si>
    <t xml:space="preserve">  </t>
  </si>
  <si>
    <t>Crossing slope greater than slope threshold?</t>
  </si>
  <si>
    <t>Down zero crossing in first derivative?</t>
  </si>
  <si>
    <t>All three conditions met? Peak detected!</t>
  </si>
  <si>
    <t>Quadratic (parabola) least squares fit to the transformed data x, ln(y)</t>
  </si>
  <si>
    <t>X*Y</t>
  </si>
  <si>
    <t>X*X</t>
  </si>
  <si>
    <t>X^3</t>
  </si>
  <si>
    <t>X^4</t>
  </si>
  <si>
    <t>X^2y</t>
  </si>
  <si>
    <t>Height</t>
  </si>
  <si>
    <t>Position</t>
  </si>
  <si>
    <t>Width</t>
  </si>
  <si>
    <r>
      <t>Note: The</t>
    </r>
    <r>
      <rPr>
        <b/>
        <sz val="10"/>
        <rFont val="Arial"/>
        <family val="2"/>
      </rPr>
      <t xml:space="preserve"> if( )</t>
    </r>
    <r>
      <rPr>
        <sz val="11"/>
        <color indexed="8"/>
        <rFont val="Calibri"/>
        <family val="2"/>
      </rPr>
      <t xml:space="preserve"> functions in these equations</t>
    </r>
  </si>
  <si>
    <t xml:space="preserve">are not part of the actual numerical calculation. </t>
  </si>
  <si>
    <t>Their purpose is simply input filtering, to eliminate</t>
  </si>
  <si>
    <t>any points that don't have both X and Y values</t>
  </si>
  <si>
    <t xml:space="preserve">and to eliminate any Y values that are zero or </t>
  </si>
  <si>
    <t>negative (for which a natural log can not be calculated)</t>
  </si>
  <si>
    <t>sum</t>
  </si>
  <si>
    <t>number of points (n)</t>
  </si>
  <si>
    <t>Denominator (D)</t>
  </si>
  <si>
    <t>a</t>
  </si>
  <si>
    <r>
      <t xml:space="preserve"> (coefficient of the X</t>
    </r>
    <r>
      <rPr>
        <vertAlign val="superscript"/>
        <sz val="10"/>
        <rFont val="Arial"/>
        <family val="2"/>
      </rPr>
      <t>2</t>
    </r>
    <r>
      <rPr>
        <sz val="11"/>
        <color indexed="8"/>
        <rFont val="Calibri"/>
        <family val="2"/>
      </rPr>
      <t xml:space="preserve"> term; equals zero if best-fit line is straight)</t>
    </r>
  </si>
  <si>
    <t>b</t>
  </si>
  <si>
    <t xml:space="preserve"> (coefficient of the X term, like the slope)</t>
  </si>
  <si>
    <t xml:space="preserve"> (the constant, like the intercept)</t>
  </si>
  <si>
    <t>Summary of equations:</t>
  </si>
  <si>
    <t>Cell B28</t>
  </si>
  <si>
    <t>n=number of x,y data points</t>
  </si>
  <si>
    <t>Cell B27</t>
  </si>
  <si>
    <t>sumx=Σx</t>
  </si>
  <si>
    <t>Cell C27</t>
  </si>
  <si>
    <t>sumy=Σy</t>
  </si>
  <si>
    <t>Cell D27</t>
  </si>
  <si>
    <t>sumxy=Σx*y</t>
  </si>
  <si>
    <t>Cell E27</t>
  </si>
  <si>
    <t>sumx2=Σx*x</t>
  </si>
  <si>
    <t>Cell F27</t>
  </si>
  <si>
    <t>sumx3=Σx^3</t>
  </si>
  <si>
    <t>Cell G27</t>
  </si>
  <si>
    <t>sumx3=Σx^4</t>
  </si>
  <si>
    <t>Cell H27</t>
  </si>
  <si>
    <t>sumx2y=Σ(x^2)*y</t>
  </si>
  <si>
    <t>Cell B30</t>
  </si>
  <si>
    <t>D=n*sumx2*sumx4+2*sumx*sumx2*sumx3-sumx2^3-sumx^2*sumx4-n*sumx3^2</t>
  </si>
  <si>
    <t>Cell B31</t>
  </si>
  <si>
    <t>a=(n*sumx2*sumx2y+sumx*sumx3*sumy+sumx*sumx2*sumxy-sumx2^2*sumy-sumx^2*sumx2y-n*sumx3*sumxy)/D</t>
  </si>
  <si>
    <t>Cell B32</t>
  </si>
  <si>
    <t>b=(n*sumx4*sumxy+sumx*sumx2*sumx2y+sumx2*sumx3*sumy-sumx2^2*sumxy-sumx*sumx4*sumy-n*sumx3*sumx2y)/D</t>
  </si>
  <si>
    <t>Cell B33</t>
  </si>
  <si>
    <t>c=(sumx2*sumx4*sumy+sumx2*sumx3*sumxy+sumx*sumx3*sumx2y-sumx2^2*sumx2y-sumx*sumx4*sumxy-sumx3^2*sumy)/D</t>
  </si>
  <si>
    <t>Calculated Gaussian parameters:</t>
  </si>
  <si>
    <t>Cell K7</t>
  </si>
  <si>
    <t xml:space="preserve">Height = EXP(c-a*(b/(2*a))^2) </t>
  </si>
  <si>
    <t>Cell K8</t>
  </si>
  <si>
    <t>Position = -b/(2*a)'</t>
  </si>
  <si>
    <t>Cell K9</t>
  </si>
  <si>
    <t>Width = 2.35703/(SQRT(2)*SQRT(-a))</t>
  </si>
  <si>
    <t>peaks found</t>
  </si>
  <si>
    <t># of peaks so far</t>
  </si>
  <si>
    <t>Peak #</t>
  </si>
  <si>
    <t>peak#</t>
  </si>
  <si>
    <t>match</t>
  </si>
  <si>
    <t>row #</t>
  </si>
  <si>
    <t>Peak 1</t>
  </si>
  <si>
    <t>ln(y)</t>
  </si>
  <si>
    <t>CoeffC</t>
  </si>
  <si>
    <t>Gaussian parameters calculated from coefficients a,b, and c.</t>
  </si>
  <si>
    <t>EXP(CoeffC-a*(b/(2*a))^2)</t>
  </si>
  <si>
    <t>b/(2*a)</t>
  </si>
  <si>
    <t>2.35703/(SQRT(2)*SQRT(-a))</t>
  </si>
  <si>
    <t>Peak 2</t>
  </si>
  <si>
    <t>Peak 3</t>
  </si>
  <si>
    <t>Peak 4</t>
  </si>
  <si>
    <t>Peak 5</t>
  </si>
  <si>
    <t>Peak 6</t>
  </si>
  <si>
    <t>Peak 7</t>
  </si>
  <si>
    <t>Peak 8</t>
  </si>
  <si>
    <t>Peak 9</t>
  </si>
  <si>
    <t>Peak 10</t>
  </si>
  <si>
    <t>sum of..</t>
  </si>
  <si>
    <t>sheet</t>
  </si>
  <si>
    <t>Extend the spreadsheet to longer columns of data by dragging the last row of columns A through K as needed. </t>
  </si>
  <si>
    <t>Peak detection criteria</t>
  </si>
  <si>
    <t>Change the smooth width by changing the 17  coefficients in row 5, columns J through Z.</t>
  </si>
  <si>
    <t>Interval between peaks</t>
  </si>
  <si>
    <t>Set the Amplitude threshold and the Slope threshold above so the peaks are detected.</t>
  </si>
  <si>
    <t>You may type or paste into the green cells</t>
  </si>
  <si>
    <t>Place your x,y data in column A and B, rows 8 to 263.   You can Copy and Paste your own data there.</t>
  </si>
  <si>
    <t>Change the smooth width by changing these 17 coefficients in row 5, columns J through Z.</t>
  </si>
  <si>
    <t xml:space="preserve"> peak width (FWHM)</t>
  </si>
  <si>
    <t xml:space="preserve"> peak x position</t>
  </si>
  <si>
    <t>peak height</t>
  </si>
  <si>
    <t>Peak parameters measured by least-squares are listed in the table in columns AH-AK</t>
  </si>
  <si>
    <t xml:space="preserve">         Measured peak parameters</t>
  </si>
  <si>
    <t>Peak sharpening factor</t>
  </si>
  <si>
    <t>added</t>
  </si>
  <si>
    <t>Peak detection and measurement with peak sharpening</t>
  </si>
  <si>
    <t>Peak sharpening</t>
  </si>
  <si>
    <t>-d2y/dx2</t>
  </si>
  <si>
    <t>Tom O'Haver (toh@umd.edu), 2015</t>
  </si>
  <si>
    <t>Your data here</t>
  </si>
  <si>
    <t>Smoothed first derivative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</si>
</sst>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"/>
  </numFmts>
  <fonts count="44" x14ac:knownFonts="1"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8"/>
      <color indexed="54"/>
      <name val="Calibri Light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8"/>
      <name val="Calibri"/>
      <family val="2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indexed="8"/>
      <name val="Times New Roman"/>
      <family val="1"/>
    </font>
    <font>
      <sz val="14"/>
      <color rgb="FF000000"/>
      <name val="Times New Roman"/>
      <family val="1"/>
    </font>
    <font>
      <b/>
      <sz val="14"/>
      <color indexed="17"/>
      <name val="Calibri"/>
      <family val="2"/>
    </font>
    <font>
      <b/>
      <sz val="11"/>
      <color rgb="FFFF0000"/>
      <name val="Calibri"/>
      <family val="2"/>
    </font>
    <font>
      <b/>
      <sz val="12"/>
      <color indexed="10"/>
      <name val="Arial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vertAlign val="superscript"/>
      <sz val="10"/>
      <name val="Arial"/>
      <family val="2"/>
    </font>
    <font>
      <sz val="10"/>
      <color indexed="8"/>
      <name val="Calibri"/>
      <family val="2"/>
    </font>
    <font>
      <sz val="10"/>
      <name val="Arial"/>
      <family val="2"/>
    </font>
    <font>
      <sz val="8"/>
      <color indexed="8"/>
      <name val="Calibri"/>
      <family val="2"/>
    </font>
    <font>
      <sz val="12"/>
      <color rgb="FFFF0000"/>
      <name val="Calibri"/>
      <family val="2"/>
    </font>
    <font>
      <sz val="11"/>
      <color rgb="FFFF0000"/>
      <name val="Calibri"/>
      <family val="2"/>
    </font>
    <font>
      <b/>
      <sz val="14"/>
      <color rgb="FF00B050"/>
      <name val="Calibri"/>
      <family val="2"/>
    </font>
    <font>
      <b/>
      <sz val="14"/>
      <color rgb="FF000000"/>
      <name val="Times New Roman"/>
      <family val="1"/>
    </font>
    <font>
      <b/>
      <sz val="18"/>
      <color indexed="8"/>
      <name val="Calibri"/>
      <family val="2"/>
    </font>
    <font>
      <b/>
      <sz val="12"/>
      <color indexed="17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indexed="27"/>
        <bgColor indexed="42"/>
      </patternFill>
    </fill>
    <fill>
      <patternFill patternType="solid">
        <fgColor indexed="41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31"/>
        <bgColor indexed="41"/>
      </patternFill>
    </fill>
    <fill>
      <patternFill patternType="solid">
        <fgColor indexed="42"/>
        <bgColor indexed="27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46"/>
      </patternFill>
    </fill>
    <fill>
      <patternFill patternType="solid">
        <fgColor indexed="43"/>
        <bgColor indexed="26"/>
      </patternFill>
    </fill>
    <fill>
      <patternFill patternType="solid">
        <fgColor indexed="49"/>
        <bgColor indexed="4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51"/>
        <bgColor indexed="13"/>
      </patternFill>
    </fill>
    <fill>
      <patternFill patternType="solid">
        <fgColor indexed="62"/>
        <bgColor indexed="56"/>
      </patternFill>
    </fill>
    <fill>
      <patternFill patternType="solid">
        <fgColor indexed="45"/>
        <bgColor indexed="29"/>
      </patternFill>
    </fill>
    <fill>
      <patternFill patternType="solid">
        <fgColor theme="0"/>
        <bgColor indexed="27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3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8" borderId="0" applyNumberFormat="0" applyBorder="0" applyAlignment="0" applyProtection="0"/>
    <xf numFmtId="0" fontId="18" fillId="10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2" fillId="17" borderId="0" applyNumberFormat="0" applyBorder="0" applyAlignment="0" applyProtection="0"/>
    <xf numFmtId="0" fontId="3" fillId="9" borderId="1" applyNumberFormat="0" applyAlignment="0" applyProtection="0"/>
    <xf numFmtId="0" fontId="4" fillId="14" borderId="2" applyNumberFormat="0" applyAlignment="0" applyProtection="0"/>
    <xf numFmtId="0" fontId="5" fillId="0" borderId="0" applyNumberFormat="0" applyFill="0" applyBorder="0" applyAlignment="0" applyProtection="0"/>
    <xf numFmtId="0" fontId="6" fillId="7" borderId="0" applyNumberFormat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1" applyNumberFormat="0" applyAlignment="0" applyProtection="0"/>
    <xf numFmtId="0" fontId="11" fillId="0" borderId="6" applyNumberFormat="0" applyFill="0" applyAlignment="0" applyProtection="0"/>
    <xf numFmtId="0" fontId="12" fillId="10" borderId="0" applyNumberFormat="0" applyBorder="0" applyAlignment="0" applyProtection="0"/>
    <xf numFmtId="0" fontId="18" fillId="5" borderId="7" applyNumberFormat="0" applyAlignment="0" applyProtection="0"/>
    <xf numFmtId="0" fontId="13" fillId="9" borderId="8" applyNumberForma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</cellStyleXfs>
  <cellXfs count="84">
    <xf numFmtId="0" fontId="0" fillId="0" borderId="0" xfId="0"/>
    <xf numFmtId="0" fontId="0" fillId="0" borderId="0" xfId="0" applyBorder="1"/>
    <xf numFmtId="0" fontId="19" fillId="0" borderId="0" xfId="0" applyFont="1" applyAlignment="1">
      <alignment vertical="top"/>
    </xf>
    <xf numFmtId="0" fontId="17" fillId="0" borderId="0" xfId="0" applyFont="1" applyAlignment="1">
      <alignment horizontal="center"/>
    </xf>
    <xf numFmtId="0" fontId="0" fillId="0" borderId="0" xfId="0" applyProtection="1">
      <protection hidden="1"/>
    </xf>
    <xf numFmtId="0" fontId="20" fillId="0" borderId="0" xfId="0" applyFont="1" applyAlignment="1">
      <alignment horizontal="center"/>
    </xf>
    <xf numFmtId="0" fontId="23" fillId="0" borderId="0" xfId="0" applyFont="1"/>
    <xf numFmtId="0" fontId="24" fillId="0" borderId="0" xfId="0" applyFont="1"/>
    <xf numFmtId="0" fontId="17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2" fillId="10" borderId="11" xfId="36" applyBorder="1" applyAlignment="1">
      <alignment horizontal="center"/>
    </xf>
    <xf numFmtId="0" fontId="12" fillId="10" borderId="12" xfId="36" applyBorder="1" applyAlignment="1">
      <alignment horizontal="center"/>
    </xf>
    <xf numFmtId="0" fontId="12" fillId="10" borderId="10" xfId="36" applyBorder="1" applyAlignment="1">
      <alignment horizontal="center"/>
    </xf>
    <xf numFmtId="0" fontId="25" fillId="7" borderId="14" xfId="29" applyFont="1" applyBorder="1" applyAlignment="1">
      <alignment horizontal="center"/>
    </xf>
    <xf numFmtId="0" fontId="25" fillId="7" borderId="15" xfId="29" applyFont="1" applyBorder="1" applyAlignment="1">
      <alignment horizontal="center"/>
    </xf>
    <xf numFmtId="0" fontId="20" fillId="0" borderId="0" xfId="0" applyFont="1" applyAlignment="1">
      <alignment horizontal="center" wrapText="1"/>
    </xf>
    <xf numFmtId="0" fontId="17" fillId="0" borderId="0" xfId="0" applyFont="1"/>
    <xf numFmtId="0" fontId="15" fillId="0" borderId="0" xfId="0" applyFont="1" applyAlignment="1">
      <alignment horizontal="center" wrapText="1"/>
    </xf>
    <xf numFmtId="0" fontId="25" fillId="7" borderId="13" xfId="29" applyFont="1" applyBorder="1" applyAlignment="1">
      <alignment horizontal="center"/>
    </xf>
    <xf numFmtId="0" fontId="26" fillId="0" borderId="0" xfId="0" applyFont="1"/>
    <xf numFmtId="0" fontId="6" fillId="7" borderId="0" xfId="29"/>
    <xf numFmtId="0" fontId="6" fillId="7" borderId="0" xfId="29" applyAlignment="1">
      <alignment horizontal="right" vertical="center" wrapText="1"/>
    </xf>
    <xf numFmtId="0" fontId="0" fillId="0" borderId="18" xfId="0" applyBorder="1"/>
    <xf numFmtId="0" fontId="15" fillId="0" borderId="17" xfId="0" applyFont="1" applyBorder="1" applyAlignment="1">
      <alignment wrapText="1"/>
    </xf>
    <xf numFmtId="0" fontId="15" fillId="0" borderId="18" xfId="0" applyFont="1" applyBorder="1" applyAlignment="1">
      <alignment wrapText="1"/>
    </xf>
    <xf numFmtId="0" fontId="27" fillId="0" borderId="0" xfId="0" applyFont="1"/>
    <xf numFmtId="0" fontId="28" fillId="0" borderId="0" xfId="0" applyFont="1"/>
    <xf numFmtId="0" fontId="29" fillId="0" borderId="0" xfId="0" applyFont="1"/>
    <xf numFmtId="0" fontId="30" fillId="0" borderId="0" xfId="0" applyFont="1" applyFill="1" applyBorder="1" applyAlignment="1">
      <alignment horizontal="center"/>
    </xf>
    <xf numFmtId="0" fontId="31" fillId="0" borderId="0" xfId="0" applyFont="1" applyAlignment="1">
      <alignment horizontal="center"/>
    </xf>
    <xf numFmtId="0" fontId="32" fillId="0" borderId="0" xfId="0" applyFont="1" applyFill="1" applyBorder="1"/>
    <xf numFmtId="0" fontId="31" fillId="0" borderId="20" xfId="0" applyFont="1" applyBorder="1"/>
    <xf numFmtId="0" fontId="0" fillId="0" borderId="21" xfId="0" applyBorder="1"/>
    <xf numFmtId="0" fontId="0" fillId="0" borderId="22" xfId="0" applyFont="1" applyBorder="1"/>
    <xf numFmtId="0" fontId="0" fillId="0" borderId="23" xfId="0" applyBorder="1"/>
    <xf numFmtId="0" fontId="0" fillId="0" borderId="24" xfId="0" applyFont="1" applyBorder="1"/>
    <xf numFmtId="0" fontId="0" fillId="0" borderId="25" xfId="0" applyBorder="1"/>
    <xf numFmtId="164" fontId="0" fillId="0" borderId="0" xfId="0" applyNumberFormat="1"/>
    <xf numFmtId="2" fontId="0" fillId="0" borderId="0" xfId="0" applyNumberFormat="1" applyFont="1"/>
    <xf numFmtId="0" fontId="33" fillId="0" borderId="0" xfId="0" applyFont="1"/>
    <xf numFmtId="0" fontId="31" fillId="0" borderId="0" xfId="0" applyFont="1"/>
    <xf numFmtId="0" fontId="0" fillId="0" borderId="0" xfId="0" applyFont="1" applyBorder="1"/>
    <xf numFmtId="0" fontId="35" fillId="0" borderId="0" xfId="0" applyFont="1" applyAlignment="1">
      <alignment wrapText="1"/>
    </xf>
    <xf numFmtId="0" fontId="20" fillId="0" borderId="0" xfId="0" applyFont="1"/>
    <xf numFmtId="164" fontId="36" fillId="0" borderId="0" xfId="0" applyNumberFormat="1" applyFont="1"/>
    <xf numFmtId="0" fontId="36" fillId="0" borderId="0" xfId="0" applyFont="1"/>
    <xf numFmtId="165" fontId="35" fillId="0" borderId="0" xfId="0" applyNumberFormat="1" applyFont="1"/>
    <xf numFmtId="2" fontId="35" fillId="0" borderId="0" xfId="0" applyNumberFormat="1" applyFont="1"/>
    <xf numFmtId="2" fontId="35" fillId="0" borderId="0" xfId="0" applyNumberFormat="1" applyFont="1" applyAlignment="1">
      <alignment horizontal="right"/>
    </xf>
    <xf numFmtId="164" fontId="35" fillId="0" borderId="0" xfId="0" applyNumberFormat="1" applyFont="1"/>
    <xf numFmtId="0" fontId="17" fillId="0" borderId="0" xfId="0" applyFont="1" applyAlignment="1">
      <alignment horizontal="center" wrapText="1"/>
    </xf>
    <xf numFmtId="0" fontId="17" fillId="0" borderId="10" xfId="0" applyFont="1" applyBorder="1" applyAlignment="1">
      <alignment horizontal="center" wrapText="1"/>
    </xf>
    <xf numFmtId="0" fontId="17" fillId="0" borderId="26" xfId="0" applyFont="1" applyBorder="1" applyAlignment="1">
      <alignment horizontal="center" wrapText="1"/>
    </xf>
    <xf numFmtId="0" fontId="17" fillId="0" borderId="16" xfId="0" applyFont="1" applyBorder="1"/>
    <xf numFmtId="0" fontId="17" fillId="0" borderId="0" xfId="0" applyFont="1" applyBorder="1"/>
    <xf numFmtId="0" fontId="17" fillId="0" borderId="27" xfId="0" applyFont="1" applyBorder="1"/>
    <xf numFmtId="0" fontId="0" fillId="0" borderId="27" xfId="0" applyBorder="1"/>
    <xf numFmtId="0" fontId="6" fillId="18" borderId="0" xfId="29" applyFill="1" applyBorder="1" applyAlignment="1">
      <alignment horizontal="left"/>
    </xf>
    <xf numFmtId="0" fontId="0" fillId="0" borderId="0" xfId="0" applyAlignment="1">
      <alignment horizontal="right"/>
    </xf>
    <xf numFmtId="0" fontId="37" fillId="0" borderId="0" xfId="0" applyFont="1" applyAlignment="1">
      <alignment wrapText="1"/>
    </xf>
    <xf numFmtId="0" fontId="20" fillId="0" borderId="17" xfId="0" applyFont="1" applyBorder="1"/>
    <xf numFmtId="0" fontId="20" fillId="0" borderId="18" xfId="0" applyFont="1" applyBorder="1"/>
    <xf numFmtId="0" fontId="0" fillId="0" borderId="19" xfId="0" applyBorder="1"/>
    <xf numFmtId="0" fontId="25" fillId="18" borderId="0" xfId="29" applyFont="1" applyFill="1" applyBorder="1" applyAlignment="1">
      <alignment horizontal="center"/>
    </xf>
    <xf numFmtId="0" fontId="17" fillId="0" borderId="12" xfId="0" applyFont="1" applyFill="1" applyBorder="1" applyAlignment="1">
      <alignment horizontal="center" wrapText="1"/>
    </xf>
    <xf numFmtId="0" fontId="17" fillId="0" borderId="13" xfId="0" applyFont="1" applyBorder="1"/>
    <xf numFmtId="0" fontId="17" fillId="0" borderId="14" xfId="0" applyFont="1" applyBorder="1"/>
    <xf numFmtId="0" fontId="17" fillId="0" borderId="15" xfId="0" applyFont="1" applyBorder="1"/>
    <xf numFmtId="0" fontId="15" fillId="0" borderId="0" xfId="0" applyFont="1" applyFill="1" applyBorder="1" applyAlignment="1">
      <alignment horizontal="right"/>
    </xf>
    <xf numFmtId="0" fontId="38" fillId="0" borderId="0" xfId="0" applyFont="1" applyAlignment="1">
      <alignment vertical="top"/>
    </xf>
    <xf numFmtId="0" fontId="39" fillId="0" borderId="0" xfId="0" applyFont="1" applyAlignment="1"/>
    <xf numFmtId="0" fontId="40" fillId="0" borderId="0" xfId="0" applyFont="1"/>
    <xf numFmtId="0" fontId="41" fillId="0" borderId="0" xfId="0" applyFont="1"/>
    <xf numFmtId="0" fontId="6" fillId="0" borderId="0" xfId="29" applyFill="1"/>
    <xf numFmtId="0" fontId="0" fillId="19" borderId="0" xfId="0" applyFill="1"/>
    <xf numFmtId="0" fontId="42" fillId="0" borderId="0" xfId="0" applyFont="1"/>
    <xf numFmtId="0" fontId="17" fillId="0" borderId="17" xfId="0" applyFont="1" applyBorder="1"/>
    <xf numFmtId="0" fontId="6" fillId="0" borderId="0" xfId="29" applyFill="1" applyAlignment="1">
      <alignment horizontal="right" vertical="center" wrapText="1"/>
    </xf>
    <xf numFmtId="0" fontId="15" fillId="0" borderId="28" xfId="0" applyFont="1" applyBorder="1" applyAlignment="1">
      <alignment wrapText="1"/>
    </xf>
    <xf numFmtId="0" fontId="0" fillId="0" borderId="0" xfId="0" quotePrefix="1" applyAlignment="1">
      <alignment horizontal="center"/>
    </xf>
    <xf numFmtId="0" fontId="0" fillId="0" borderId="17" xfId="0" applyBorder="1"/>
    <xf numFmtId="0" fontId="43" fillId="7" borderId="19" xfId="29" applyFont="1" applyBorder="1" applyAlignment="1">
      <alignment horizontal="left"/>
    </xf>
    <xf numFmtId="0" fontId="43" fillId="7" borderId="28" xfId="29" applyFont="1" applyBorder="1"/>
    <xf numFmtId="0" fontId="20" fillId="0" borderId="0" xfId="0" applyFont="1" applyAlignment="1">
      <alignment horizontal="left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E3E3"/>
      <rgbColor rgb="00CCFFCC"/>
      <rgbColor rgb="00FFFF99"/>
      <rgbColor rgb="0099CCFF"/>
      <rgbColor rgb="00FF99CC"/>
      <rgbColor rgb="00B3B3B3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458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Original data (blue)   Sharpened data (red)</a:t>
            </a:r>
          </a:p>
        </c:rich>
      </c:tx>
      <c:layout>
        <c:manualLayout>
          <c:xMode val="edge"/>
          <c:yMode val="edge"/>
          <c:x val="0.24634492332022159"/>
          <c:y val="5.633380308018119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5013902897603407E-2"/>
          <c:y val="0.22500771866891545"/>
          <c:w val="0.8907389975692459"/>
          <c:h val="0.59168696390714792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Sheet1!$A$8:$A$263</c:f>
              <c:numCache>
                <c:formatCode>General</c:formatCode>
                <c:ptCount val="256"/>
              </c:numCache>
            </c:numRef>
          </c:xVal>
          <c:yVal>
            <c:numRef>
              <c:f>Sheet1!$B$8:$B$263</c:f>
              <c:numCache>
                <c:formatCode>General</c:formatCode>
                <c:ptCount val="256"/>
              </c:numCache>
            </c:numRef>
          </c:yVal>
          <c:smooth val="0"/>
        </c:ser>
        <c:ser>
          <c:idx val="1"/>
          <c:order val="1"/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dPt>
            <c:idx val="215"/>
            <c:bubble3D val="0"/>
            <c:spPr>
              <a:ln w="15875">
                <a:solidFill>
                  <a:srgbClr val="FF0000"/>
                </a:solidFill>
              </a:ln>
            </c:spPr>
          </c:dPt>
          <c:xVal>
            <c:numRef>
              <c:f>Sheet1!$A$9:$A$254</c:f>
              <c:numCache>
                <c:formatCode>General</c:formatCode>
                <c:ptCount val="246"/>
              </c:numCache>
            </c:numRef>
          </c:xVal>
          <c:yVal>
            <c:numRef>
              <c:f>Sheet1!$D$9:$D$253</c:f>
              <c:numCache>
                <c:formatCode>General</c:formatCode>
                <c:ptCount val="2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87888016"/>
        <c:axId val="-931303120"/>
      </c:scatterChart>
      <c:valAx>
        <c:axId val="-787888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931303120"/>
        <c:crossesAt val="0"/>
        <c:crossBetween val="midCat"/>
      </c:valAx>
      <c:valAx>
        <c:axId val="-931303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87888016"/>
        <c:crossesAt val="0"/>
        <c:crossBetween val="midCat"/>
      </c:valAx>
      <c:spPr>
        <a:noFill/>
        <a:ln>
          <a:noFill/>
        </a:ln>
        <a:effectLst/>
      </c:spPr>
    </c:plotArea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/>
              <a:t>Smoothed</a:t>
            </a:r>
            <a:r>
              <a:rPr lang="en-US" sz="1400" baseline="0"/>
              <a:t> F</a:t>
            </a:r>
            <a:r>
              <a:rPr lang="en-US" sz="1400"/>
              <a:t>irst Derivative</a:t>
            </a:r>
          </a:p>
        </c:rich>
      </c:tx>
      <c:layout>
        <c:manualLayout>
          <c:xMode val="edge"/>
          <c:yMode val="edge"/>
          <c:x val="0.40668175275744495"/>
          <c:y val="3.31504114132972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513325559462581E-2"/>
          <c:y val="0.16251935150074021"/>
          <c:w val="0.87370854814426469"/>
          <c:h val="0.67836328679287305"/>
        </c:manualLayout>
      </c:layout>
      <c:scatterChart>
        <c:scatterStyle val="lineMarker"/>
        <c:varyColors val="0"/>
        <c:ser>
          <c:idx val="0"/>
          <c:order val="0"/>
          <c:xVal>
            <c:numRef>
              <c:f>Sheet1!$A$8:$A$257</c:f>
              <c:numCache>
                <c:formatCode>General</c:formatCode>
                <c:ptCount val="250"/>
              </c:numCache>
            </c:numRef>
          </c:xVal>
          <c:yVal>
            <c:numRef>
              <c:f>Sheet1!$F$8:$F$257</c:f>
              <c:numCache>
                <c:formatCode>General</c:formatCode>
                <c:ptCount val="2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613104624"/>
        <c:axId val="-613111152"/>
      </c:scatterChart>
      <c:valAx>
        <c:axId val="-613104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613111152"/>
        <c:crossesAt val="0"/>
        <c:crossBetween val="midCat"/>
      </c:valAx>
      <c:valAx>
        <c:axId val="-613111152"/>
        <c:scaling>
          <c:orientation val="minMax"/>
        </c:scaling>
        <c:delete val="0"/>
        <c:axPos val="l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613104624"/>
        <c:crossesAt val="0"/>
        <c:crossBetween val="midCat"/>
      </c:valAx>
      <c:spPr>
        <a:noFill/>
        <a:ln w="3175">
          <a:solidFill>
            <a:srgbClr val="B3B3B3"/>
          </a:solidFill>
          <a:prstDash val="solid"/>
        </a:ln>
      </c:spPr>
    </c:plotArea>
    <c:plotVisOnly val="1"/>
    <c:dispBlanksAs val="span"/>
    <c:showDLblsOverMax val="0"/>
  </c:chart>
  <c:spPr>
    <a:solidFill>
      <a:srgbClr val="FFFFFF"/>
    </a:solidFill>
    <a:ln w="6350">
      <a:solidFill>
        <a:schemeClr val="accent1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251572</xdr:colOff>
      <xdr:row>7</xdr:row>
      <xdr:rowOff>23532</xdr:rowOff>
    </xdr:from>
    <xdr:to>
      <xdr:col>29</xdr:col>
      <xdr:colOff>470647</xdr:colOff>
      <xdr:row>23</xdr:row>
      <xdr:rowOff>100853</xdr:rowOff>
    </xdr:to>
    <xdr:graphicFrame macro="">
      <xdr:nvGraphicFramePr>
        <xdr:cNvPr id="12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245407</xdr:colOff>
      <xdr:row>23</xdr:row>
      <xdr:rowOff>138394</xdr:rowOff>
    </xdr:from>
    <xdr:to>
      <xdr:col>29</xdr:col>
      <xdr:colOff>481852</xdr:colOff>
      <xdr:row>39</xdr:row>
      <xdr:rowOff>145677</xdr:rowOff>
    </xdr:to>
    <xdr:graphicFrame macro="">
      <xdr:nvGraphicFramePr>
        <xdr:cNvPr id="121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263"/>
  <sheetViews>
    <sheetView tabSelected="1" zoomScale="85" zoomScaleNormal="85" workbookViewId="0">
      <selection activeCell="AH28" sqref="AH28"/>
    </sheetView>
  </sheetViews>
  <sheetFormatPr defaultColWidth="11.5703125" defaultRowHeight="15" x14ac:dyDescent="0.25"/>
  <cols>
    <col min="1" max="1" width="10.5703125" customWidth="1"/>
    <col min="2" max="2" width="8" customWidth="1"/>
    <col min="3" max="3" width="9.140625" customWidth="1"/>
    <col min="4" max="4" width="8.28515625" customWidth="1"/>
    <col min="5" max="5" width="2.7109375" customWidth="1"/>
    <col min="6" max="6" width="11.5703125" customWidth="1"/>
    <col min="7" max="7" width="7.5703125" customWidth="1"/>
    <col min="8" max="8" width="12.140625" customWidth="1"/>
    <col min="9" max="9" width="11.140625" customWidth="1"/>
    <col min="10" max="10" width="12.140625" customWidth="1"/>
    <col min="11" max="11" width="10.5703125" customWidth="1"/>
    <col min="12" max="12" width="5.7109375" customWidth="1"/>
    <col min="13" max="29" width="6" customWidth="1"/>
    <col min="30" max="30" width="11.140625" customWidth="1"/>
    <col min="31" max="31" width="6.7109375" customWidth="1"/>
    <col min="32" max="32" width="6.85546875" customWidth="1"/>
    <col min="33" max="34" width="6.140625" customWidth="1"/>
    <col min="35" max="35" width="10.140625" customWidth="1"/>
    <col min="36" max="36" width="9" customWidth="1"/>
    <col min="37" max="37" width="11.28515625" customWidth="1"/>
    <col min="38" max="38" width="12" customWidth="1"/>
    <col min="39" max="39" width="11" customWidth="1"/>
    <col min="40" max="257" width="9.140625" customWidth="1"/>
  </cols>
  <sheetData>
    <row r="1" spans="1:40" ht="23.25" x14ac:dyDescent="0.35">
      <c r="A1" s="75" t="s">
        <v>105</v>
      </c>
      <c r="C1" s="75"/>
      <c r="D1" s="75"/>
      <c r="K1" s="71" t="s">
        <v>95</v>
      </c>
      <c r="W1" t="s">
        <v>108</v>
      </c>
      <c r="AD1" s="16"/>
      <c r="AJ1" s="54"/>
    </row>
    <row r="2" spans="1:40" ht="19.5" customHeight="1" x14ac:dyDescent="0.3">
      <c r="B2" s="69" t="s">
        <v>96</v>
      </c>
      <c r="C2" s="69"/>
      <c r="D2" s="69"/>
      <c r="AD2" s="6"/>
      <c r="AE2" s="63"/>
      <c r="AF2" s="1"/>
      <c r="AH2" s="1"/>
      <c r="AI2" s="1"/>
    </row>
    <row r="3" spans="1:40" ht="30" customHeight="1" x14ac:dyDescent="0.3">
      <c r="A3" s="23" t="s">
        <v>4</v>
      </c>
      <c r="B3" s="81">
        <v>1</v>
      </c>
      <c r="E3" s="80"/>
      <c r="F3" s="24" t="s">
        <v>5</v>
      </c>
      <c r="G3" s="81">
        <v>0.2</v>
      </c>
      <c r="H3" s="78" t="s">
        <v>103</v>
      </c>
      <c r="I3" s="82">
        <v>1</v>
      </c>
      <c r="J3" s="68"/>
      <c r="K3" s="57"/>
      <c r="L3" s="72" t="s">
        <v>97</v>
      </c>
      <c r="AD3" s="7" t="s">
        <v>92</v>
      </c>
      <c r="AE3" s="63"/>
      <c r="AF3" s="1"/>
      <c r="AH3" s="1"/>
      <c r="AI3" s="1"/>
    </row>
    <row r="4" spans="1:40" ht="14.25" customHeight="1" x14ac:dyDescent="0.3">
      <c r="A4" s="70" t="s">
        <v>94</v>
      </c>
      <c r="B4" s="2"/>
      <c r="C4" s="2"/>
      <c r="D4" s="2"/>
      <c r="L4" s="12">
        <v>-8</v>
      </c>
      <c r="M4" s="10">
        <v>-7</v>
      </c>
      <c r="N4" s="10">
        <v>-6</v>
      </c>
      <c r="O4" s="10">
        <v>-5</v>
      </c>
      <c r="P4" s="10">
        <v>-4</v>
      </c>
      <c r="Q4" s="10">
        <v>-3</v>
      </c>
      <c r="R4" s="10">
        <v>-2</v>
      </c>
      <c r="S4" s="10">
        <v>-1</v>
      </c>
      <c r="T4" s="10">
        <v>0</v>
      </c>
      <c r="U4" s="10">
        <v>1</v>
      </c>
      <c r="V4" s="10">
        <v>2</v>
      </c>
      <c r="W4" s="10">
        <v>3</v>
      </c>
      <c r="X4" s="10">
        <v>4</v>
      </c>
      <c r="Y4" s="10">
        <v>5</v>
      </c>
      <c r="Z4" s="10">
        <v>6</v>
      </c>
      <c r="AA4" s="10">
        <v>7</v>
      </c>
      <c r="AB4" s="11">
        <v>8</v>
      </c>
      <c r="AD4" s="7" t="s">
        <v>90</v>
      </c>
      <c r="AE4" s="63"/>
      <c r="AF4" s="1"/>
      <c r="AH4" s="1"/>
      <c r="AI4" s="1"/>
    </row>
    <row r="5" spans="1:40" ht="16.5" customHeight="1" x14ac:dyDescent="0.3">
      <c r="F5" t="s">
        <v>0</v>
      </c>
      <c r="G5" s="3" t="s">
        <v>0</v>
      </c>
      <c r="H5" s="43" t="s">
        <v>91</v>
      </c>
      <c r="K5" s="19" t="s">
        <v>1</v>
      </c>
      <c r="L5" s="18">
        <v>0</v>
      </c>
      <c r="M5" s="13">
        <v>0</v>
      </c>
      <c r="N5" s="13">
        <v>0</v>
      </c>
      <c r="O5" s="13">
        <v>0</v>
      </c>
      <c r="P5" s="13">
        <v>-3</v>
      </c>
      <c r="Q5" s="13">
        <v>-3</v>
      </c>
      <c r="R5" s="13">
        <v>-2</v>
      </c>
      <c r="S5" s="13">
        <v>-1</v>
      </c>
      <c r="T5" s="13">
        <v>0</v>
      </c>
      <c r="U5" s="13">
        <v>1</v>
      </c>
      <c r="V5" s="13">
        <v>2</v>
      </c>
      <c r="W5" s="13">
        <v>3</v>
      </c>
      <c r="X5" s="13">
        <v>3</v>
      </c>
      <c r="Y5" s="13">
        <v>0</v>
      </c>
      <c r="Z5" s="13">
        <v>0</v>
      </c>
      <c r="AA5" s="13">
        <v>0</v>
      </c>
      <c r="AB5" s="14">
        <v>0</v>
      </c>
      <c r="AC5" s="4" t="s">
        <v>0</v>
      </c>
      <c r="AJ5" s="76" t="s">
        <v>102</v>
      </c>
      <c r="AK5" s="22"/>
      <c r="AL5" s="22"/>
      <c r="AM5" s="62"/>
    </row>
    <row r="6" spans="1:40" ht="60" customHeight="1" x14ac:dyDescent="0.3">
      <c r="A6" s="8" t="s">
        <v>109</v>
      </c>
      <c r="B6" s="8"/>
      <c r="C6" s="83" t="s">
        <v>106</v>
      </c>
      <c r="D6" s="8"/>
      <c r="F6" s="15" t="s">
        <v>110</v>
      </c>
      <c r="G6" s="5"/>
      <c r="H6" s="17" t="s">
        <v>6</v>
      </c>
      <c r="I6" s="17" t="s">
        <v>9</v>
      </c>
      <c r="J6" s="17" t="s">
        <v>8</v>
      </c>
      <c r="K6" s="17" t="s">
        <v>10</v>
      </c>
      <c r="L6" s="17" t="s">
        <v>67</v>
      </c>
      <c r="M6" s="74" t="s">
        <v>68</v>
      </c>
      <c r="O6" s="8" t="s">
        <v>101</v>
      </c>
      <c r="AE6" s="43"/>
      <c r="AF6" s="43"/>
      <c r="AG6" s="43"/>
      <c r="AH6" s="43"/>
      <c r="AI6" s="43"/>
      <c r="AJ6" s="51" t="s">
        <v>100</v>
      </c>
      <c r="AK6" s="52" t="s">
        <v>99</v>
      </c>
      <c r="AL6" s="52" t="s">
        <v>98</v>
      </c>
      <c r="AM6" s="64" t="s">
        <v>93</v>
      </c>
      <c r="AN6" s="50"/>
    </row>
    <row r="7" spans="1:40" ht="18.75" x14ac:dyDescent="0.3">
      <c r="A7" s="9" t="s">
        <v>2</v>
      </c>
      <c r="B7" s="9" t="s">
        <v>3</v>
      </c>
      <c r="C7" s="79" t="s">
        <v>107</v>
      </c>
      <c r="D7" s="9" t="s">
        <v>104</v>
      </c>
      <c r="F7" s="5" t="s">
        <v>0</v>
      </c>
      <c r="G7" s="5"/>
      <c r="H7" s="5"/>
      <c r="I7" s="5"/>
      <c r="L7" s="1"/>
      <c r="N7" s="1"/>
      <c r="O7" s="1"/>
      <c r="P7" s="1"/>
      <c r="Q7" s="1"/>
      <c r="R7" s="1"/>
      <c r="S7" s="1"/>
      <c r="T7" s="60">
        <f>L263</f>
        <v>0</v>
      </c>
      <c r="U7" s="61" t="s">
        <v>66</v>
      </c>
      <c r="V7" s="61"/>
      <c r="W7" s="62"/>
      <c r="X7" s="1"/>
      <c r="AE7" s="43" t="s">
        <v>69</v>
      </c>
      <c r="AF7" s="43" t="s">
        <v>70</v>
      </c>
      <c r="AG7" s="43" t="s">
        <v>71</v>
      </c>
      <c r="AH7" s="43" t="s">
        <v>89</v>
      </c>
      <c r="AI7" s="5"/>
      <c r="AJ7" s="53"/>
      <c r="AK7" s="54"/>
      <c r="AL7" s="54"/>
      <c r="AM7" s="56"/>
    </row>
    <row r="8" spans="1:40" ht="18.75" x14ac:dyDescent="0.3">
      <c r="A8" s="73"/>
      <c r="B8" s="77"/>
      <c r="C8" s="77"/>
      <c r="D8" s="77">
        <f>I3</f>
        <v>1</v>
      </c>
      <c r="F8">
        <v>0</v>
      </c>
      <c r="H8" s="58">
        <f t="shared" ref="H8:H39" si="0">IF(B8&gt;$B$3,1,0)</f>
        <v>0</v>
      </c>
      <c r="K8" t="s">
        <v>0</v>
      </c>
      <c r="M8" t="s">
        <v>0</v>
      </c>
      <c r="N8" s="9"/>
      <c r="AE8" s="43">
        <v>1</v>
      </c>
      <c r="AF8" s="43" t="e">
        <f>MATCH($AE8,$M$9:$M$263,0)</f>
        <v>#N/A</v>
      </c>
      <c r="AG8" s="43">
        <f t="shared" ref="AG8:AG17" si="1">IF($AE8&lt;=$T$7,$AF8+8,0)</f>
        <v>0</v>
      </c>
      <c r="AH8" s="5">
        <f>1+AE8</f>
        <v>2</v>
      </c>
      <c r="AI8" s="43" t="str">
        <f>"Sheet"&amp;AH8&amp;"!"&amp;$N$7</f>
        <v>Sheet2!</v>
      </c>
      <c r="AJ8" s="53" t="str">
        <f>IF($AE8&lt;=NumPeaks,Sheet2!$L$7,"")</f>
        <v/>
      </c>
      <c r="AK8" s="54" t="str">
        <f>IF($AE8&lt;=NumPeaks,Sheet2!$L$8,"")</f>
        <v/>
      </c>
      <c r="AL8" s="54" t="str">
        <f>IF($AE8&lt;=NumPeaks,Sheet2!$L$9,"")</f>
        <v/>
      </c>
      <c r="AM8" s="56"/>
    </row>
    <row r="9" spans="1:40" ht="18.75" x14ac:dyDescent="0.3">
      <c r="A9" s="73"/>
      <c r="B9" s="77"/>
      <c r="C9" s="77">
        <f>2*B9-B10-B8</f>
        <v>0</v>
      </c>
      <c r="D9" s="77">
        <f>B9+C9*$D$8</f>
        <v>0</v>
      </c>
      <c r="F9">
        <v>0</v>
      </c>
      <c r="H9">
        <f t="shared" si="0"/>
        <v>0</v>
      </c>
      <c r="I9">
        <f>IF(SIGN(F8) &gt; SIGN(F9),1,0)</f>
        <v>0</v>
      </c>
      <c r="J9">
        <f>IF((F8 - F9)&gt;$G$3,1,0)</f>
        <v>0</v>
      </c>
      <c r="K9">
        <f>H9*I9*J9</f>
        <v>0</v>
      </c>
      <c r="L9">
        <f>SUM($K$8:$K9)</f>
        <v>0</v>
      </c>
      <c r="M9">
        <f>IF(K9,L9,0)</f>
        <v>0</v>
      </c>
      <c r="AE9" s="43">
        <v>2</v>
      </c>
      <c r="AF9" s="43" t="e">
        <f t="shared" ref="AF9:AF17" si="2">MATCH(AE9,M$9:M$263,0)</f>
        <v>#N/A</v>
      </c>
      <c r="AG9" s="43">
        <f t="shared" si="1"/>
        <v>0</v>
      </c>
      <c r="AH9" s="5">
        <f t="shared" ref="AH9:AH17" si="3">1+AE9</f>
        <v>3</v>
      </c>
      <c r="AI9" s="43" t="str">
        <f>"Sheet"&amp;AH9&amp;"!"&amp;$N$7</f>
        <v>Sheet3!</v>
      </c>
      <c r="AJ9" s="53" t="str">
        <f>IF($AE9&lt;=NumPeaks,Sheet3!$L$7,"")</f>
        <v/>
      </c>
      <c r="AK9" s="54" t="str">
        <f>IF($AE9&lt;=NumPeaks,Sheet3!$L$8,"")</f>
        <v/>
      </c>
      <c r="AL9" s="54" t="str">
        <f>IF($AE9&lt;=NumPeaks,Sheet3!$L$9,"")</f>
        <v/>
      </c>
      <c r="AM9" s="55" t="str">
        <f t="shared" ref="AM9:AM17" si="4">IF($AE9&lt;=NumPeaks,AK9-AK8,"")</f>
        <v/>
      </c>
    </row>
    <row r="10" spans="1:40" ht="18.75" x14ac:dyDescent="0.3">
      <c r="A10" s="73"/>
      <c r="B10" s="77"/>
      <c r="C10" s="77">
        <f t="shared" ref="C10:C73" si="5">2*B10-B11-B9</f>
        <v>0</v>
      </c>
      <c r="D10" s="77">
        <f t="shared" ref="D10:D73" si="6">B10+C10*$D$8</f>
        <v>0</v>
      </c>
      <c r="F10">
        <v>0</v>
      </c>
      <c r="H10">
        <f t="shared" si="0"/>
        <v>0</v>
      </c>
      <c r="I10">
        <f t="shared" ref="I10:I73" si="7">IF(SIGN(F9) &gt; SIGN(F10),1,0)</f>
        <v>0</v>
      </c>
      <c r="J10">
        <f t="shared" ref="J10:J73" si="8">IF((F9 - F10)&gt;$G$3,1,0)</f>
        <v>0</v>
      </c>
      <c r="K10">
        <f t="shared" ref="K10:K73" si="9">H10*I10*J10</f>
        <v>0</v>
      </c>
      <c r="L10">
        <f>SUM($K$8:$K10)</f>
        <v>0</v>
      </c>
      <c r="M10">
        <f t="shared" ref="M10:M73" si="10">IF(K10,L10,0)</f>
        <v>0</v>
      </c>
      <c r="AE10" s="43">
        <v>3</v>
      </c>
      <c r="AF10" s="43" t="e">
        <f t="shared" si="2"/>
        <v>#N/A</v>
      </c>
      <c r="AG10" s="43">
        <f t="shared" si="1"/>
        <v>0</v>
      </c>
      <c r="AH10" s="5">
        <f t="shared" si="3"/>
        <v>4</v>
      </c>
      <c r="AI10" s="43" t="str">
        <f t="shared" ref="AI10:AI17" si="11">"Sheet"&amp;AH10&amp;"!"&amp;$N$7</f>
        <v>Sheet4!</v>
      </c>
      <c r="AJ10" s="53" t="str">
        <f>IF($AE10&lt;=NumPeaks,Sheet4!$L$7,"")</f>
        <v/>
      </c>
      <c r="AK10" s="54" t="str">
        <f>IF($AE10&lt;=NumPeaks,Sheet4!$L$8,"")</f>
        <v/>
      </c>
      <c r="AL10" s="54" t="str">
        <f>IF($AE10&lt;=NumPeaks,Sheet4!$L$9,"")</f>
        <v/>
      </c>
      <c r="AM10" s="55" t="str">
        <f t="shared" si="4"/>
        <v/>
      </c>
    </row>
    <row r="11" spans="1:40" ht="18.75" x14ac:dyDescent="0.3">
      <c r="A11" s="73"/>
      <c r="B11" s="77"/>
      <c r="C11" s="77">
        <f t="shared" si="5"/>
        <v>0</v>
      </c>
      <c r="D11" s="77">
        <f t="shared" si="6"/>
        <v>0</v>
      </c>
      <c r="F11">
        <v>0</v>
      </c>
      <c r="H11">
        <f t="shared" si="0"/>
        <v>0</v>
      </c>
      <c r="I11">
        <f t="shared" si="7"/>
        <v>0</v>
      </c>
      <c r="J11">
        <f t="shared" si="8"/>
        <v>0</v>
      </c>
      <c r="K11">
        <f t="shared" si="9"/>
        <v>0</v>
      </c>
      <c r="L11">
        <f>SUM($K$8:$K11)</f>
        <v>0</v>
      </c>
      <c r="M11">
        <f t="shared" si="10"/>
        <v>0</v>
      </c>
      <c r="AE11" s="43">
        <v>4</v>
      </c>
      <c r="AF11" s="43" t="e">
        <f>MATCH(AE11,M$9:M$263,0)</f>
        <v>#N/A</v>
      </c>
      <c r="AG11" s="43">
        <f t="shared" si="1"/>
        <v>0</v>
      </c>
      <c r="AH11" s="5">
        <f t="shared" si="3"/>
        <v>5</v>
      </c>
      <c r="AI11" s="43" t="str">
        <f t="shared" si="11"/>
        <v>Sheet5!</v>
      </c>
      <c r="AJ11" s="53" t="str">
        <f>IF($AE11&lt;=NumPeaks,Sheet5!$L$7,"")</f>
        <v/>
      </c>
      <c r="AK11" s="54" t="str">
        <f>IF($AE11&lt;=NumPeaks,Sheet5!$L$8,"")</f>
        <v/>
      </c>
      <c r="AL11" s="54" t="str">
        <f>IF($AE11&lt;=NumPeaks,Sheet5!$L$9,"")</f>
        <v/>
      </c>
      <c r="AM11" s="55" t="str">
        <f t="shared" si="4"/>
        <v/>
      </c>
    </row>
    <row r="12" spans="1:40" ht="18.75" x14ac:dyDescent="0.3">
      <c r="A12" s="73"/>
      <c r="B12" s="77"/>
      <c r="C12" s="77">
        <f t="shared" si="5"/>
        <v>0</v>
      </c>
      <c r="D12" s="77">
        <f t="shared" si="6"/>
        <v>0</v>
      </c>
      <c r="F12">
        <v>0</v>
      </c>
      <c r="H12">
        <f t="shared" si="0"/>
        <v>0</v>
      </c>
      <c r="I12">
        <f t="shared" si="7"/>
        <v>0</v>
      </c>
      <c r="J12">
        <f t="shared" si="8"/>
        <v>0</v>
      </c>
      <c r="K12">
        <f t="shared" si="9"/>
        <v>0</v>
      </c>
      <c r="L12">
        <f>SUM($K$8:$K12)</f>
        <v>0</v>
      </c>
      <c r="M12">
        <f t="shared" si="10"/>
        <v>0</v>
      </c>
      <c r="AE12" s="43">
        <v>5</v>
      </c>
      <c r="AF12" s="43" t="e">
        <f t="shared" si="2"/>
        <v>#N/A</v>
      </c>
      <c r="AG12" s="43">
        <f t="shared" si="1"/>
        <v>0</v>
      </c>
      <c r="AH12" s="5">
        <f t="shared" si="3"/>
        <v>6</v>
      </c>
      <c r="AI12" s="43" t="str">
        <f t="shared" si="11"/>
        <v>Sheet6!</v>
      </c>
      <c r="AJ12" s="53" t="str">
        <f>IF($AE12&lt;=NumPeaks,Sheet6!$L$7,"")</f>
        <v/>
      </c>
      <c r="AK12" s="54" t="str">
        <f>IF($AE12&lt;=NumPeaks,Sheet6!$L$8,"")</f>
        <v/>
      </c>
      <c r="AL12" s="54" t="str">
        <f>IF($AE12&lt;=NumPeaks,Sheet6!$L$9,"")</f>
        <v/>
      </c>
      <c r="AM12" s="55" t="str">
        <f t="shared" si="4"/>
        <v/>
      </c>
    </row>
    <row r="13" spans="1:40" ht="18.75" x14ac:dyDescent="0.3">
      <c r="A13" s="73"/>
      <c r="B13" s="77"/>
      <c r="C13" s="77">
        <f t="shared" si="5"/>
        <v>0</v>
      </c>
      <c r="D13" s="77">
        <f t="shared" si="6"/>
        <v>0</v>
      </c>
      <c r="F13">
        <v>0</v>
      </c>
      <c r="H13">
        <f t="shared" si="0"/>
        <v>0</v>
      </c>
      <c r="I13">
        <f t="shared" si="7"/>
        <v>0</v>
      </c>
      <c r="J13">
        <f t="shared" si="8"/>
        <v>0</v>
      </c>
      <c r="K13">
        <f t="shared" si="9"/>
        <v>0</v>
      </c>
      <c r="L13">
        <f>SUM($K$8:$K13)</f>
        <v>0</v>
      </c>
      <c r="M13">
        <f t="shared" si="10"/>
        <v>0</v>
      </c>
      <c r="AE13" s="43">
        <v>6</v>
      </c>
      <c r="AF13" s="43" t="e">
        <f t="shared" si="2"/>
        <v>#N/A</v>
      </c>
      <c r="AG13" s="43">
        <f t="shared" si="1"/>
        <v>0</v>
      </c>
      <c r="AH13" s="5">
        <f t="shared" si="3"/>
        <v>7</v>
      </c>
      <c r="AI13" s="43" t="str">
        <f t="shared" si="11"/>
        <v>Sheet7!</v>
      </c>
      <c r="AJ13" s="53" t="str">
        <f>IF($AE13&lt;=NumPeaks,Sheet7!$L$7,"")</f>
        <v/>
      </c>
      <c r="AK13" s="54" t="str">
        <f>IF($AE13&lt;=NumPeaks,Sheet7!$L$8,"")</f>
        <v/>
      </c>
      <c r="AL13" s="54" t="str">
        <f>IF($AE13&lt;=NumPeaks,Sheet7!$L$9,"")</f>
        <v/>
      </c>
      <c r="AM13" s="55" t="str">
        <f t="shared" si="4"/>
        <v/>
      </c>
    </row>
    <row r="14" spans="1:40" ht="18.75" x14ac:dyDescent="0.3">
      <c r="A14" s="73"/>
      <c r="B14" s="77"/>
      <c r="C14" s="77">
        <f t="shared" si="5"/>
        <v>0</v>
      </c>
      <c r="D14" s="77">
        <f t="shared" si="6"/>
        <v>0</v>
      </c>
      <c r="F14">
        <v>0</v>
      </c>
      <c r="H14">
        <f t="shared" si="0"/>
        <v>0</v>
      </c>
      <c r="I14">
        <f t="shared" si="7"/>
        <v>0</v>
      </c>
      <c r="J14">
        <f t="shared" si="8"/>
        <v>0</v>
      </c>
      <c r="K14">
        <f t="shared" si="9"/>
        <v>0</v>
      </c>
      <c r="L14">
        <f>SUM($K$8:$K14)</f>
        <v>0</v>
      </c>
      <c r="M14">
        <f t="shared" si="10"/>
        <v>0</v>
      </c>
      <c r="AE14" s="43">
        <v>7</v>
      </c>
      <c r="AF14" s="43" t="e">
        <f t="shared" si="2"/>
        <v>#N/A</v>
      </c>
      <c r="AG14" s="43">
        <f t="shared" si="1"/>
        <v>0</v>
      </c>
      <c r="AH14" s="5">
        <f t="shared" si="3"/>
        <v>8</v>
      </c>
      <c r="AI14" s="43" t="str">
        <f t="shared" si="11"/>
        <v>Sheet8!</v>
      </c>
      <c r="AJ14" s="53" t="str">
        <f>IF($AE14&lt;=NumPeaks,Sheet8!$L$7,"")</f>
        <v/>
      </c>
      <c r="AK14" s="54" t="str">
        <f>IF($AE14&lt;=NumPeaks,Sheet8!$L$8,"")</f>
        <v/>
      </c>
      <c r="AL14" s="54" t="str">
        <f>IF($AE14&lt;=NumPeaks,Sheet8!$L$9,"")</f>
        <v/>
      </c>
      <c r="AM14" s="55" t="str">
        <f t="shared" si="4"/>
        <v/>
      </c>
    </row>
    <row r="15" spans="1:40" ht="18.75" x14ac:dyDescent="0.3">
      <c r="A15" s="73"/>
      <c r="B15" s="77"/>
      <c r="C15" s="77">
        <f t="shared" si="5"/>
        <v>0</v>
      </c>
      <c r="D15" s="77">
        <f t="shared" si="6"/>
        <v>0</v>
      </c>
      <c r="F15">
        <v>0</v>
      </c>
      <c r="H15">
        <f t="shared" si="0"/>
        <v>0</v>
      </c>
      <c r="I15">
        <f t="shared" si="7"/>
        <v>0</v>
      </c>
      <c r="J15">
        <f t="shared" si="8"/>
        <v>0</v>
      </c>
      <c r="K15">
        <f t="shared" si="9"/>
        <v>0</v>
      </c>
      <c r="L15">
        <f>SUM($K$8:$K15)</f>
        <v>0</v>
      </c>
      <c r="M15">
        <f t="shared" si="10"/>
        <v>0</v>
      </c>
      <c r="AE15" s="43">
        <v>8</v>
      </c>
      <c r="AF15" s="43" t="e">
        <f t="shared" si="2"/>
        <v>#N/A</v>
      </c>
      <c r="AG15" s="43">
        <f t="shared" si="1"/>
        <v>0</v>
      </c>
      <c r="AH15" s="5">
        <f t="shared" si="3"/>
        <v>9</v>
      </c>
      <c r="AI15" s="43" t="str">
        <f t="shared" si="11"/>
        <v>Sheet9!</v>
      </c>
      <c r="AJ15" s="53" t="str">
        <f>IF($AE15&lt;=NumPeaks,Sheet9!$L$7,"")</f>
        <v/>
      </c>
      <c r="AK15" s="54" t="str">
        <f>IF($AE15&lt;=NumPeaks,Sheet9!$L$8,"")</f>
        <v/>
      </c>
      <c r="AL15" s="54" t="str">
        <f>IF($AE15&lt;=NumPeaks,Sheet9!$L$9,"")</f>
        <v/>
      </c>
      <c r="AM15" s="55" t="str">
        <f t="shared" si="4"/>
        <v/>
      </c>
    </row>
    <row r="16" spans="1:40" ht="18.75" x14ac:dyDescent="0.3">
      <c r="A16" s="73"/>
      <c r="B16" s="77"/>
      <c r="C16" s="77">
        <f t="shared" si="5"/>
        <v>0</v>
      </c>
      <c r="D16" s="77">
        <f t="shared" si="6"/>
        <v>0</v>
      </c>
      <c r="F16">
        <v>0</v>
      </c>
      <c r="H16">
        <f t="shared" si="0"/>
        <v>0</v>
      </c>
      <c r="I16">
        <f>IF(SIGN(F15) &gt; SIGN(F16),1,0)</f>
        <v>0</v>
      </c>
      <c r="J16">
        <f t="shared" si="8"/>
        <v>0</v>
      </c>
      <c r="K16">
        <f t="shared" si="9"/>
        <v>0</v>
      </c>
      <c r="L16">
        <f>SUM($K$8:$K16)</f>
        <v>0</v>
      </c>
      <c r="M16">
        <f t="shared" si="10"/>
        <v>0</v>
      </c>
      <c r="AE16" s="43">
        <v>9</v>
      </c>
      <c r="AF16" s="43" t="e">
        <f t="shared" si="2"/>
        <v>#N/A</v>
      </c>
      <c r="AG16" s="43">
        <f t="shared" si="1"/>
        <v>0</v>
      </c>
      <c r="AH16" s="5">
        <f t="shared" si="3"/>
        <v>10</v>
      </c>
      <c r="AI16" s="43" t="str">
        <f t="shared" si="11"/>
        <v>Sheet10!</v>
      </c>
      <c r="AJ16" s="53" t="str">
        <f>IF($AE16&lt;=NumPeaks,Sheet10!$L$7,"")</f>
        <v/>
      </c>
      <c r="AK16" s="54" t="str">
        <f>IF($AE16&lt;=NumPeaks,Sheet10!$L$8,"")</f>
        <v/>
      </c>
      <c r="AL16" s="54" t="str">
        <f>IF($AE16&lt;=NumPeaks,Sheet10!$L$9,"")</f>
        <v/>
      </c>
      <c r="AM16" s="55" t="str">
        <f t="shared" si="4"/>
        <v/>
      </c>
    </row>
    <row r="17" spans="1:39" ht="18.75" x14ac:dyDescent="0.3">
      <c r="A17" s="73"/>
      <c r="B17" s="77"/>
      <c r="C17" s="77">
        <f t="shared" si="5"/>
        <v>0</v>
      </c>
      <c r="D17" s="77">
        <f t="shared" si="6"/>
        <v>0</v>
      </c>
      <c r="F17">
        <f>(D9*$L$5+D10*$M$5+D11*$N$5+D12*$O$5+D13*$P$5+D14*$Q$5+D15*$R$5+D16*$S$5+D17*$T$5+D18*$U$5+D19*$V$5+D20*$W$5+D21*$X$5+D22*$Y$5+D23*$Z$5+D24*$AA$5+D25*$AB$5)</f>
        <v>0</v>
      </c>
      <c r="H17">
        <f t="shared" si="0"/>
        <v>0</v>
      </c>
      <c r="I17">
        <f t="shared" si="7"/>
        <v>0</v>
      </c>
      <c r="J17">
        <f t="shared" si="8"/>
        <v>0</v>
      </c>
      <c r="K17">
        <f t="shared" si="9"/>
        <v>0</v>
      </c>
      <c r="L17">
        <f>SUM($K$8:$K17)</f>
        <v>0</v>
      </c>
      <c r="M17">
        <f t="shared" si="10"/>
        <v>0</v>
      </c>
      <c r="AE17" s="43">
        <v>10</v>
      </c>
      <c r="AF17" s="43" t="e">
        <f t="shared" si="2"/>
        <v>#N/A</v>
      </c>
      <c r="AG17" s="43">
        <f t="shared" si="1"/>
        <v>0</v>
      </c>
      <c r="AH17" s="5">
        <f t="shared" si="3"/>
        <v>11</v>
      </c>
      <c r="AI17" s="43" t="str">
        <f t="shared" si="11"/>
        <v>Sheet11!</v>
      </c>
      <c r="AJ17" s="65" t="str">
        <f>IF($AE17&lt;=NumPeaks,Sheet11!$L$7,"")</f>
        <v/>
      </c>
      <c r="AK17" s="66" t="str">
        <f>IF($AE17&lt;=NumPeaks,Sheet11!$L$8,"")</f>
        <v/>
      </c>
      <c r="AL17" s="66" t="str">
        <f>IF($AE17&lt;=NumPeaks,Sheet11!$L$9,"")</f>
        <v/>
      </c>
      <c r="AM17" s="67" t="str">
        <f t="shared" si="4"/>
        <v/>
      </c>
    </row>
    <row r="18" spans="1:39" x14ac:dyDescent="0.25">
      <c r="A18" s="73"/>
      <c r="B18" s="77"/>
      <c r="C18" s="77">
        <f t="shared" si="5"/>
        <v>0</v>
      </c>
      <c r="D18" s="77">
        <f t="shared" si="6"/>
        <v>0</v>
      </c>
      <c r="F18">
        <f t="shared" ref="F18:F81" si="12">(D10*$L$5+D11*$M$5+D12*$N$5+D13*$O$5+D14*$P$5+D15*$Q$5+D16*$R$5+D17*$S$5+D18*$T$5+D19*$U$5+D20*$V$5+D21*$W$5+D22*$X$5+D23*$Y$5+D24*$Z$5+D25*$AA$5+D26*$AB$5)</f>
        <v>0</v>
      </c>
      <c r="H18">
        <f t="shared" si="0"/>
        <v>0</v>
      </c>
      <c r="I18">
        <f t="shared" si="7"/>
        <v>0</v>
      </c>
      <c r="J18">
        <f t="shared" si="8"/>
        <v>0</v>
      </c>
      <c r="K18">
        <f t="shared" si="9"/>
        <v>0</v>
      </c>
      <c r="L18">
        <f>SUM($K$8:$K18)</f>
        <v>0</v>
      </c>
      <c r="M18">
        <f t="shared" si="10"/>
        <v>0</v>
      </c>
      <c r="AJ18" s="1"/>
      <c r="AK18" s="1"/>
      <c r="AL18" s="1"/>
    </row>
    <row r="19" spans="1:39" x14ac:dyDescent="0.25">
      <c r="A19" s="73"/>
      <c r="B19" s="77"/>
      <c r="C19" s="77">
        <f t="shared" si="5"/>
        <v>0</v>
      </c>
      <c r="D19" s="77">
        <f t="shared" si="6"/>
        <v>0</v>
      </c>
      <c r="F19">
        <f t="shared" si="12"/>
        <v>0</v>
      </c>
      <c r="H19">
        <f t="shared" si="0"/>
        <v>0</v>
      </c>
      <c r="I19">
        <f>IF(SIGN(F18) &gt; SIGN(F19),1,0)</f>
        <v>0</v>
      </c>
      <c r="J19">
        <f t="shared" si="8"/>
        <v>0</v>
      </c>
      <c r="K19">
        <f t="shared" si="9"/>
        <v>0</v>
      </c>
      <c r="L19">
        <f>SUM($K$8:$K19)</f>
        <v>0</v>
      </c>
      <c r="M19">
        <f t="shared" si="10"/>
        <v>0</v>
      </c>
      <c r="AJ19" s="1"/>
      <c r="AK19" s="1"/>
      <c r="AL19" s="1"/>
    </row>
    <row r="20" spans="1:39" x14ac:dyDescent="0.25">
      <c r="A20" s="73"/>
      <c r="B20" s="77"/>
      <c r="C20" s="77">
        <f t="shared" si="5"/>
        <v>0</v>
      </c>
      <c r="D20" s="77">
        <f t="shared" si="6"/>
        <v>0</v>
      </c>
      <c r="F20">
        <f t="shared" si="12"/>
        <v>0</v>
      </c>
      <c r="H20">
        <f t="shared" si="0"/>
        <v>0</v>
      </c>
      <c r="I20">
        <f t="shared" si="7"/>
        <v>0</v>
      </c>
      <c r="J20">
        <f>IF((F19 - F20)&gt;$G$3,1,0)</f>
        <v>0</v>
      </c>
      <c r="K20">
        <f t="shared" si="9"/>
        <v>0</v>
      </c>
      <c r="L20">
        <f>SUM($K$8:$K20)</f>
        <v>0</v>
      </c>
      <c r="M20">
        <f t="shared" si="10"/>
        <v>0</v>
      </c>
      <c r="AJ20" s="1"/>
      <c r="AK20" s="1"/>
      <c r="AL20" s="1"/>
    </row>
    <row r="21" spans="1:39" x14ac:dyDescent="0.25">
      <c r="A21" s="73"/>
      <c r="B21" s="77"/>
      <c r="C21" s="77">
        <f t="shared" si="5"/>
        <v>0</v>
      </c>
      <c r="D21" s="77">
        <f t="shared" si="6"/>
        <v>0</v>
      </c>
      <c r="F21">
        <f t="shared" si="12"/>
        <v>0</v>
      </c>
      <c r="H21">
        <f t="shared" si="0"/>
        <v>0</v>
      </c>
      <c r="I21">
        <f>IF(SIGN(F20) &gt; SIGN(F21),1,0)</f>
        <v>0</v>
      </c>
      <c r="J21">
        <f t="shared" si="8"/>
        <v>0</v>
      </c>
      <c r="K21">
        <f t="shared" si="9"/>
        <v>0</v>
      </c>
      <c r="L21">
        <f>SUM($K$8:$K21)</f>
        <v>0</v>
      </c>
      <c r="M21">
        <f t="shared" si="10"/>
        <v>0</v>
      </c>
      <c r="AJ21" s="1"/>
      <c r="AK21" s="1"/>
      <c r="AL21" s="1"/>
    </row>
    <row r="22" spans="1:39" x14ac:dyDescent="0.25">
      <c r="A22" s="73"/>
      <c r="B22" s="77"/>
      <c r="C22" s="77">
        <f t="shared" si="5"/>
        <v>0</v>
      </c>
      <c r="D22" s="77">
        <f t="shared" si="6"/>
        <v>0</v>
      </c>
      <c r="F22">
        <f t="shared" si="12"/>
        <v>0</v>
      </c>
      <c r="H22">
        <f t="shared" si="0"/>
        <v>0</v>
      </c>
      <c r="I22">
        <f t="shared" si="7"/>
        <v>0</v>
      </c>
      <c r="J22">
        <f t="shared" si="8"/>
        <v>0</v>
      </c>
      <c r="K22">
        <f t="shared" si="9"/>
        <v>0</v>
      </c>
      <c r="L22">
        <f>SUM($K$8:$K22)</f>
        <v>0</v>
      </c>
      <c r="M22">
        <f t="shared" si="10"/>
        <v>0</v>
      </c>
      <c r="AJ22" s="1"/>
      <c r="AK22" s="1"/>
      <c r="AL22" s="1" t="s">
        <v>0</v>
      </c>
    </row>
    <row r="23" spans="1:39" x14ac:dyDescent="0.25">
      <c r="A23" s="73"/>
      <c r="B23" s="77"/>
      <c r="C23" s="77">
        <f t="shared" si="5"/>
        <v>0</v>
      </c>
      <c r="D23" s="77">
        <f t="shared" si="6"/>
        <v>0</v>
      </c>
      <c r="F23">
        <f t="shared" si="12"/>
        <v>0</v>
      </c>
      <c r="H23">
        <f t="shared" si="0"/>
        <v>0</v>
      </c>
      <c r="I23">
        <f t="shared" si="7"/>
        <v>0</v>
      </c>
      <c r="J23">
        <f>IF((F22 - F23)&gt;$G$3,1,0)</f>
        <v>0</v>
      </c>
      <c r="K23">
        <f t="shared" si="9"/>
        <v>0</v>
      </c>
      <c r="L23">
        <f>SUM($K$8:$K23)</f>
        <v>0</v>
      </c>
      <c r="M23">
        <f t="shared" si="10"/>
        <v>0</v>
      </c>
      <c r="AJ23" s="1"/>
      <c r="AK23" s="1"/>
      <c r="AL23" s="1"/>
    </row>
    <row r="24" spans="1:39" x14ac:dyDescent="0.25">
      <c r="A24" s="73"/>
      <c r="B24" s="77"/>
      <c r="C24" s="77">
        <f t="shared" si="5"/>
        <v>0</v>
      </c>
      <c r="D24" s="77">
        <f t="shared" si="6"/>
        <v>0</v>
      </c>
      <c r="F24">
        <f t="shared" si="12"/>
        <v>0</v>
      </c>
      <c r="H24">
        <f t="shared" si="0"/>
        <v>0</v>
      </c>
      <c r="I24">
        <f>IF(SIGN(F23) &gt; SIGN(F24),1,0)</f>
        <v>0</v>
      </c>
      <c r="J24">
        <f t="shared" si="8"/>
        <v>0</v>
      </c>
      <c r="K24">
        <f t="shared" si="9"/>
        <v>0</v>
      </c>
      <c r="L24">
        <f>SUM($K$8:$K24)</f>
        <v>0</v>
      </c>
      <c r="M24">
        <f t="shared" si="10"/>
        <v>0</v>
      </c>
      <c r="AJ24" s="1" t="s">
        <v>0</v>
      </c>
      <c r="AK24" s="1"/>
      <c r="AL24" s="1"/>
    </row>
    <row r="25" spans="1:39" x14ac:dyDescent="0.25">
      <c r="A25" s="73"/>
      <c r="B25" s="77"/>
      <c r="C25" s="77">
        <f t="shared" si="5"/>
        <v>0</v>
      </c>
      <c r="D25" s="77">
        <f t="shared" si="6"/>
        <v>0</v>
      </c>
      <c r="F25">
        <f t="shared" si="12"/>
        <v>0</v>
      </c>
      <c r="H25">
        <f t="shared" si="0"/>
        <v>0</v>
      </c>
      <c r="I25">
        <f t="shared" si="7"/>
        <v>0</v>
      </c>
      <c r="J25">
        <f t="shared" si="8"/>
        <v>0</v>
      </c>
      <c r="K25">
        <f t="shared" si="9"/>
        <v>0</v>
      </c>
      <c r="L25">
        <f>SUM($K$8:$K25)</f>
        <v>0</v>
      </c>
      <c r="M25">
        <f t="shared" si="10"/>
        <v>0</v>
      </c>
      <c r="AJ25" s="1"/>
      <c r="AK25" s="1"/>
      <c r="AL25" s="1"/>
    </row>
    <row r="26" spans="1:39" x14ac:dyDescent="0.25">
      <c r="A26" s="73"/>
      <c r="B26" s="77"/>
      <c r="C26" s="77">
        <f t="shared" si="5"/>
        <v>0</v>
      </c>
      <c r="D26" s="77">
        <f t="shared" si="6"/>
        <v>0</v>
      </c>
      <c r="F26">
        <f t="shared" si="12"/>
        <v>0</v>
      </c>
      <c r="H26">
        <f t="shared" si="0"/>
        <v>0</v>
      </c>
      <c r="I26">
        <f t="shared" si="7"/>
        <v>0</v>
      </c>
      <c r="J26">
        <f t="shared" si="8"/>
        <v>0</v>
      </c>
      <c r="K26">
        <f t="shared" si="9"/>
        <v>0</v>
      </c>
      <c r="L26">
        <f>SUM($K$8:$K26)</f>
        <v>0</v>
      </c>
      <c r="M26">
        <f t="shared" si="10"/>
        <v>0</v>
      </c>
      <c r="AJ26" s="1"/>
      <c r="AK26" s="1"/>
      <c r="AL26" s="1"/>
    </row>
    <row r="27" spans="1:39" x14ac:dyDescent="0.25">
      <c r="A27" s="73"/>
      <c r="B27" s="77"/>
      <c r="C27" s="77">
        <f t="shared" si="5"/>
        <v>0</v>
      </c>
      <c r="D27" s="77">
        <f t="shared" si="6"/>
        <v>0</v>
      </c>
      <c r="F27">
        <f t="shared" si="12"/>
        <v>0</v>
      </c>
      <c r="H27">
        <f t="shared" si="0"/>
        <v>0</v>
      </c>
      <c r="I27">
        <f t="shared" si="7"/>
        <v>0</v>
      </c>
      <c r="J27">
        <f>IF((F26 - F27)&gt;$G$3,1,0)</f>
        <v>0</v>
      </c>
      <c r="K27">
        <f t="shared" si="9"/>
        <v>0</v>
      </c>
      <c r="L27">
        <f>SUM($K$8:$K27)</f>
        <v>0</v>
      </c>
      <c r="M27">
        <f t="shared" si="10"/>
        <v>0</v>
      </c>
      <c r="AI27" t="s">
        <v>0</v>
      </c>
      <c r="AJ27" s="1"/>
      <c r="AK27" s="1"/>
      <c r="AL27" s="1"/>
    </row>
    <row r="28" spans="1:39" x14ac:dyDescent="0.25">
      <c r="A28" s="73"/>
      <c r="B28" s="77"/>
      <c r="C28" s="77">
        <f t="shared" si="5"/>
        <v>0</v>
      </c>
      <c r="D28" s="77">
        <f t="shared" si="6"/>
        <v>0</v>
      </c>
      <c r="F28">
        <f t="shared" si="12"/>
        <v>0</v>
      </c>
      <c r="H28">
        <f t="shared" si="0"/>
        <v>0</v>
      </c>
      <c r="I28">
        <f t="shared" si="7"/>
        <v>0</v>
      </c>
      <c r="J28">
        <f t="shared" si="8"/>
        <v>0</v>
      </c>
      <c r="K28">
        <f t="shared" si="9"/>
        <v>0</v>
      </c>
      <c r="L28">
        <f>SUM($K$8:$K28)</f>
        <v>0</v>
      </c>
      <c r="M28">
        <f t="shared" si="10"/>
        <v>0</v>
      </c>
      <c r="AJ28" s="1"/>
      <c r="AK28" s="1"/>
      <c r="AL28" s="1"/>
    </row>
    <row r="29" spans="1:39" x14ac:dyDescent="0.25">
      <c r="A29" s="73"/>
      <c r="B29" s="77"/>
      <c r="C29" s="77">
        <f t="shared" si="5"/>
        <v>0</v>
      </c>
      <c r="D29" s="77">
        <f t="shared" si="6"/>
        <v>0</v>
      </c>
      <c r="F29">
        <f t="shared" si="12"/>
        <v>0</v>
      </c>
      <c r="H29">
        <f t="shared" si="0"/>
        <v>0</v>
      </c>
      <c r="I29">
        <f t="shared" si="7"/>
        <v>0</v>
      </c>
      <c r="J29">
        <f t="shared" si="8"/>
        <v>0</v>
      </c>
      <c r="K29">
        <f t="shared" si="9"/>
        <v>0</v>
      </c>
      <c r="L29">
        <f>SUM($K$8:$K29)</f>
        <v>0</v>
      </c>
      <c r="M29">
        <f t="shared" si="10"/>
        <v>0</v>
      </c>
      <c r="AJ29" s="1"/>
      <c r="AK29" s="1"/>
      <c r="AL29" s="1"/>
    </row>
    <row r="30" spans="1:39" x14ac:dyDescent="0.25">
      <c r="A30" s="73"/>
      <c r="B30" s="77"/>
      <c r="C30" s="77">
        <f t="shared" si="5"/>
        <v>0</v>
      </c>
      <c r="D30" s="77">
        <f t="shared" si="6"/>
        <v>0</v>
      </c>
      <c r="F30">
        <f t="shared" si="12"/>
        <v>0</v>
      </c>
      <c r="H30">
        <f t="shared" si="0"/>
        <v>0</v>
      </c>
      <c r="I30">
        <f t="shared" si="7"/>
        <v>0</v>
      </c>
      <c r="J30">
        <f t="shared" si="8"/>
        <v>0</v>
      </c>
      <c r="K30">
        <f t="shared" si="9"/>
        <v>0</v>
      </c>
      <c r="L30">
        <f>SUM($K$8:$K30)</f>
        <v>0</v>
      </c>
      <c r="M30">
        <f t="shared" si="10"/>
        <v>0</v>
      </c>
      <c r="AJ30" s="1"/>
      <c r="AK30" s="1"/>
      <c r="AL30" s="1"/>
    </row>
    <row r="31" spans="1:39" x14ac:dyDescent="0.25">
      <c r="A31" s="73"/>
      <c r="B31" s="77"/>
      <c r="C31" s="77">
        <f t="shared" si="5"/>
        <v>0</v>
      </c>
      <c r="D31" s="77">
        <f t="shared" si="6"/>
        <v>0</v>
      </c>
      <c r="F31">
        <f t="shared" si="12"/>
        <v>0</v>
      </c>
      <c r="H31">
        <f t="shared" si="0"/>
        <v>0</v>
      </c>
      <c r="I31">
        <f>IF(SIGN(F30) &gt; SIGN(F31),1,0)</f>
        <v>0</v>
      </c>
      <c r="J31">
        <f>IF((F30 - F31)&gt;$G$3,1,0)</f>
        <v>0</v>
      </c>
      <c r="K31">
        <f t="shared" si="9"/>
        <v>0</v>
      </c>
      <c r="L31">
        <f>SUM($K$8:$K31)</f>
        <v>0</v>
      </c>
      <c r="M31">
        <f t="shared" si="10"/>
        <v>0</v>
      </c>
      <c r="AJ31" s="1"/>
      <c r="AK31" s="1"/>
      <c r="AL31" s="1"/>
    </row>
    <row r="32" spans="1:39" x14ac:dyDescent="0.25">
      <c r="A32" s="73"/>
      <c r="B32" s="77"/>
      <c r="C32" s="77">
        <f t="shared" si="5"/>
        <v>0</v>
      </c>
      <c r="D32" s="77">
        <f t="shared" si="6"/>
        <v>0</v>
      </c>
      <c r="F32">
        <f t="shared" si="12"/>
        <v>0</v>
      </c>
      <c r="H32">
        <f t="shared" si="0"/>
        <v>0</v>
      </c>
      <c r="I32">
        <f t="shared" si="7"/>
        <v>0</v>
      </c>
      <c r="J32">
        <f t="shared" si="8"/>
        <v>0</v>
      </c>
      <c r="K32">
        <f t="shared" si="9"/>
        <v>0</v>
      </c>
      <c r="L32">
        <f>SUM($K$8:$K32)</f>
        <v>0</v>
      </c>
      <c r="M32">
        <f t="shared" si="10"/>
        <v>0</v>
      </c>
      <c r="AJ32" s="1"/>
      <c r="AK32" s="1"/>
      <c r="AL32" s="1"/>
    </row>
    <row r="33" spans="1:38" x14ac:dyDescent="0.25">
      <c r="A33" s="73"/>
      <c r="B33" s="77"/>
      <c r="C33" s="77">
        <f t="shared" si="5"/>
        <v>0</v>
      </c>
      <c r="D33" s="77">
        <f t="shared" si="6"/>
        <v>0</v>
      </c>
      <c r="F33">
        <f t="shared" si="12"/>
        <v>0</v>
      </c>
      <c r="H33">
        <f t="shared" si="0"/>
        <v>0</v>
      </c>
      <c r="I33">
        <f>IF(SIGN(F32) &gt; SIGN(F33),1,0)</f>
        <v>0</v>
      </c>
      <c r="J33">
        <f t="shared" si="8"/>
        <v>0</v>
      </c>
      <c r="K33">
        <f t="shared" si="9"/>
        <v>0</v>
      </c>
      <c r="L33">
        <f>SUM($K$8:$K33)</f>
        <v>0</v>
      </c>
      <c r="M33">
        <f t="shared" si="10"/>
        <v>0</v>
      </c>
      <c r="AJ33" s="1"/>
      <c r="AK33" s="1"/>
      <c r="AL33" s="1"/>
    </row>
    <row r="34" spans="1:38" x14ac:dyDescent="0.25">
      <c r="A34" s="73"/>
      <c r="B34" s="77"/>
      <c r="C34" s="77">
        <f t="shared" si="5"/>
        <v>0</v>
      </c>
      <c r="D34" s="77">
        <f t="shared" si="6"/>
        <v>0</v>
      </c>
      <c r="F34">
        <f t="shared" si="12"/>
        <v>0</v>
      </c>
      <c r="H34">
        <f t="shared" si="0"/>
        <v>0</v>
      </c>
      <c r="I34">
        <f t="shared" si="7"/>
        <v>0</v>
      </c>
      <c r="J34">
        <f t="shared" si="8"/>
        <v>0</v>
      </c>
      <c r="K34">
        <f t="shared" si="9"/>
        <v>0</v>
      </c>
      <c r="L34">
        <f>SUM($K$8:$K34)</f>
        <v>0</v>
      </c>
      <c r="M34">
        <f t="shared" si="10"/>
        <v>0</v>
      </c>
      <c r="AJ34" s="1"/>
      <c r="AK34" s="1"/>
      <c r="AL34" s="1"/>
    </row>
    <row r="35" spans="1:38" x14ac:dyDescent="0.25">
      <c r="A35" s="73"/>
      <c r="B35" s="77"/>
      <c r="C35" s="77">
        <f t="shared" si="5"/>
        <v>0</v>
      </c>
      <c r="D35" s="77">
        <f t="shared" si="6"/>
        <v>0</v>
      </c>
      <c r="F35">
        <f t="shared" si="12"/>
        <v>0</v>
      </c>
      <c r="H35">
        <f t="shared" si="0"/>
        <v>0</v>
      </c>
      <c r="I35">
        <f t="shared" si="7"/>
        <v>0</v>
      </c>
      <c r="J35">
        <f t="shared" si="8"/>
        <v>0</v>
      </c>
      <c r="K35">
        <f t="shared" si="9"/>
        <v>0</v>
      </c>
      <c r="L35">
        <f>SUM($K$8:$K35)</f>
        <v>0</v>
      </c>
      <c r="M35">
        <f t="shared" si="10"/>
        <v>0</v>
      </c>
      <c r="AJ35" s="1"/>
      <c r="AK35" s="1"/>
      <c r="AL35" s="1"/>
    </row>
    <row r="36" spans="1:38" ht="14.25" customHeight="1" x14ac:dyDescent="0.25">
      <c r="A36" s="73"/>
      <c r="B36" s="77"/>
      <c r="C36" s="77">
        <f t="shared" si="5"/>
        <v>0</v>
      </c>
      <c r="D36" s="77">
        <f t="shared" si="6"/>
        <v>0</v>
      </c>
      <c r="F36">
        <f t="shared" si="12"/>
        <v>0</v>
      </c>
      <c r="H36">
        <f t="shared" si="0"/>
        <v>0</v>
      </c>
      <c r="I36">
        <f t="shared" si="7"/>
        <v>0</v>
      </c>
      <c r="J36">
        <f t="shared" si="8"/>
        <v>0</v>
      </c>
      <c r="K36">
        <f t="shared" si="9"/>
        <v>0</v>
      </c>
      <c r="L36">
        <f>SUM($K$8:$K36)</f>
        <v>0</v>
      </c>
      <c r="M36">
        <f t="shared" si="10"/>
        <v>0</v>
      </c>
      <c r="AJ36" s="1"/>
      <c r="AK36" s="1"/>
      <c r="AL36" s="1"/>
    </row>
    <row r="37" spans="1:38" x14ac:dyDescent="0.25">
      <c r="A37" s="73"/>
      <c r="B37" s="77"/>
      <c r="C37" s="77">
        <f t="shared" si="5"/>
        <v>0</v>
      </c>
      <c r="D37" s="77">
        <f t="shared" si="6"/>
        <v>0</v>
      </c>
      <c r="F37">
        <f t="shared" si="12"/>
        <v>0</v>
      </c>
      <c r="H37">
        <f t="shared" si="0"/>
        <v>0</v>
      </c>
      <c r="I37">
        <f t="shared" si="7"/>
        <v>0</v>
      </c>
      <c r="J37">
        <f t="shared" si="8"/>
        <v>0</v>
      </c>
      <c r="K37">
        <f t="shared" si="9"/>
        <v>0</v>
      </c>
      <c r="L37">
        <f>SUM($K$8:$K37)</f>
        <v>0</v>
      </c>
      <c r="M37">
        <f t="shared" si="10"/>
        <v>0</v>
      </c>
      <c r="AI37" s="58"/>
    </row>
    <row r="38" spans="1:38" x14ac:dyDescent="0.25">
      <c r="A38" s="73"/>
      <c r="B38" s="77"/>
      <c r="C38" s="77">
        <f t="shared" si="5"/>
        <v>0</v>
      </c>
      <c r="D38" s="77">
        <f t="shared" si="6"/>
        <v>0</v>
      </c>
      <c r="F38">
        <f t="shared" si="12"/>
        <v>0</v>
      </c>
      <c r="H38">
        <f t="shared" si="0"/>
        <v>0</v>
      </c>
      <c r="I38">
        <f t="shared" si="7"/>
        <v>0</v>
      </c>
      <c r="J38">
        <f t="shared" si="8"/>
        <v>0</v>
      </c>
      <c r="K38">
        <f t="shared" si="9"/>
        <v>0</v>
      </c>
      <c r="L38">
        <f>SUM($K$8:$K38)</f>
        <v>0</v>
      </c>
      <c r="M38">
        <f t="shared" si="10"/>
        <v>0</v>
      </c>
      <c r="AI38" s="58"/>
    </row>
    <row r="39" spans="1:38" x14ac:dyDescent="0.25">
      <c r="A39" s="73"/>
      <c r="B39" s="77"/>
      <c r="C39" s="77">
        <f t="shared" si="5"/>
        <v>0</v>
      </c>
      <c r="D39" s="77">
        <f t="shared" si="6"/>
        <v>0</v>
      </c>
      <c r="F39">
        <f t="shared" si="12"/>
        <v>0</v>
      </c>
      <c r="H39">
        <f t="shared" si="0"/>
        <v>0</v>
      </c>
      <c r="I39">
        <f t="shared" si="7"/>
        <v>0</v>
      </c>
      <c r="J39">
        <f t="shared" si="8"/>
        <v>0</v>
      </c>
      <c r="K39">
        <f t="shared" si="9"/>
        <v>0</v>
      </c>
      <c r="L39">
        <f>SUM($K$8:$K39)</f>
        <v>0</v>
      </c>
      <c r="M39">
        <f t="shared" si="10"/>
        <v>0</v>
      </c>
      <c r="Q39" t="s">
        <v>0</v>
      </c>
      <c r="AI39" s="58"/>
    </row>
    <row r="40" spans="1:38" x14ac:dyDescent="0.25">
      <c r="A40" s="73"/>
      <c r="B40" s="77"/>
      <c r="C40" s="77">
        <f t="shared" si="5"/>
        <v>0</v>
      </c>
      <c r="D40" s="77">
        <f t="shared" si="6"/>
        <v>0</v>
      </c>
      <c r="F40">
        <f t="shared" si="12"/>
        <v>0</v>
      </c>
      <c r="H40">
        <f t="shared" ref="H40:H61" si="13">IF(B40&gt;$B$3,1,0)</f>
        <v>0</v>
      </c>
      <c r="I40">
        <f t="shared" si="7"/>
        <v>0</v>
      </c>
      <c r="J40">
        <f t="shared" si="8"/>
        <v>0</v>
      </c>
      <c r="K40">
        <f t="shared" si="9"/>
        <v>0</v>
      </c>
      <c r="L40">
        <f>SUM($K$8:$K40)</f>
        <v>0</v>
      </c>
      <c r="M40">
        <f t="shared" si="10"/>
        <v>0</v>
      </c>
    </row>
    <row r="41" spans="1:38" x14ac:dyDescent="0.25">
      <c r="A41" s="73"/>
      <c r="B41" s="77"/>
      <c r="C41" s="77">
        <f t="shared" si="5"/>
        <v>0</v>
      </c>
      <c r="D41" s="77">
        <f t="shared" si="6"/>
        <v>0</v>
      </c>
      <c r="F41">
        <f t="shared" si="12"/>
        <v>0</v>
      </c>
      <c r="H41">
        <f t="shared" si="13"/>
        <v>0</v>
      </c>
      <c r="I41">
        <f t="shared" si="7"/>
        <v>0</v>
      </c>
      <c r="J41">
        <f t="shared" si="8"/>
        <v>0</v>
      </c>
      <c r="K41">
        <f t="shared" si="9"/>
        <v>0</v>
      </c>
      <c r="L41">
        <f>SUM($K$8:$K41)</f>
        <v>0</v>
      </c>
      <c r="M41">
        <f t="shared" si="10"/>
        <v>0</v>
      </c>
    </row>
    <row r="42" spans="1:38" x14ac:dyDescent="0.25">
      <c r="A42" s="73"/>
      <c r="B42" s="77"/>
      <c r="C42" s="77">
        <f t="shared" si="5"/>
        <v>0</v>
      </c>
      <c r="D42" s="77">
        <f t="shared" si="6"/>
        <v>0</v>
      </c>
      <c r="F42">
        <f t="shared" si="12"/>
        <v>0</v>
      </c>
      <c r="H42">
        <f t="shared" si="13"/>
        <v>0</v>
      </c>
      <c r="I42">
        <f t="shared" si="7"/>
        <v>0</v>
      </c>
      <c r="J42">
        <f t="shared" si="8"/>
        <v>0</v>
      </c>
      <c r="K42">
        <f t="shared" si="9"/>
        <v>0</v>
      </c>
      <c r="L42">
        <f>SUM($K$8:$K42)</f>
        <v>0</v>
      </c>
      <c r="M42">
        <f t="shared" si="10"/>
        <v>0</v>
      </c>
    </row>
    <row r="43" spans="1:38" x14ac:dyDescent="0.25">
      <c r="A43" s="73"/>
      <c r="B43" s="77"/>
      <c r="C43" s="77">
        <f t="shared" si="5"/>
        <v>0</v>
      </c>
      <c r="D43" s="77">
        <f t="shared" si="6"/>
        <v>0</v>
      </c>
      <c r="F43">
        <f t="shared" si="12"/>
        <v>0</v>
      </c>
      <c r="H43">
        <f t="shared" si="13"/>
        <v>0</v>
      </c>
      <c r="I43">
        <f t="shared" si="7"/>
        <v>0</v>
      </c>
      <c r="J43">
        <f t="shared" si="8"/>
        <v>0</v>
      </c>
      <c r="K43">
        <f t="shared" si="9"/>
        <v>0</v>
      </c>
      <c r="L43">
        <f>SUM($K$8:$K43)</f>
        <v>0</v>
      </c>
      <c r="M43">
        <f t="shared" si="10"/>
        <v>0</v>
      </c>
    </row>
    <row r="44" spans="1:38" x14ac:dyDescent="0.25">
      <c r="A44" s="73"/>
      <c r="B44" s="77"/>
      <c r="C44" s="77">
        <f t="shared" si="5"/>
        <v>0</v>
      </c>
      <c r="D44" s="77">
        <f t="shared" si="6"/>
        <v>0</v>
      </c>
      <c r="F44">
        <f t="shared" si="12"/>
        <v>0</v>
      </c>
      <c r="H44">
        <f t="shared" si="13"/>
        <v>0</v>
      </c>
      <c r="I44">
        <f t="shared" si="7"/>
        <v>0</v>
      </c>
      <c r="J44">
        <f t="shared" si="8"/>
        <v>0</v>
      </c>
      <c r="K44">
        <f t="shared" si="9"/>
        <v>0</v>
      </c>
      <c r="L44">
        <f>SUM($K$8:$K44)</f>
        <v>0</v>
      </c>
      <c r="M44">
        <f t="shared" si="10"/>
        <v>0</v>
      </c>
    </row>
    <row r="45" spans="1:38" x14ac:dyDescent="0.25">
      <c r="A45" s="73"/>
      <c r="B45" s="77"/>
      <c r="C45" s="77">
        <f t="shared" si="5"/>
        <v>0</v>
      </c>
      <c r="D45" s="77">
        <f t="shared" si="6"/>
        <v>0</v>
      </c>
      <c r="F45">
        <f t="shared" si="12"/>
        <v>0</v>
      </c>
      <c r="H45">
        <f t="shared" si="13"/>
        <v>0</v>
      </c>
      <c r="I45">
        <f t="shared" si="7"/>
        <v>0</v>
      </c>
      <c r="J45">
        <f t="shared" si="8"/>
        <v>0</v>
      </c>
      <c r="K45">
        <f t="shared" si="9"/>
        <v>0</v>
      </c>
      <c r="L45">
        <f>SUM($K$8:$K45)</f>
        <v>0</v>
      </c>
      <c r="M45">
        <f t="shared" si="10"/>
        <v>0</v>
      </c>
    </row>
    <row r="46" spans="1:38" x14ac:dyDescent="0.25">
      <c r="A46" s="73"/>
      <c r="B46" s="77"/>
      <c r="C46" s="77">
        <f t="shared" si="5"/>
        <v>0</v>
      </c>
      <c r="D46" s="77">
        <f t="shared" si="6"/>
        <v>0</v>
      </c>
      <c r="F46">
        <f t="shared" si="12"/>
        <v>0</v>
      </c>
      <c r="H46">
        <f t="shared" si="13"/>
        <v>0</v>
      </c>
      <c r="I46">
        <f t="shared" si="7"/>
        <v>0</v>
      </c>
      <c r="J46">
        <f t="shared" si="8"/>
        <v>0</v>
      </c>
      <c r="K46">
        <f t="shared" si="9"/>
        <v>0</v>
      </c>
      <c r="L46">
        <f>SUM($K$8:$K46)</f>
        <v>0</v>
      </c>
      <c r="M46">
        <f t="shared" si="10"/>
        <v>0</v>
      </c>
    </row>
    <row r="47" spans="1:38" x14ac:dyDescent="0.25">
      <c r="A47" s="73"/>
      <c r="B47" s="77"/>
      <c r="C47" s="77">
        <f t="shared" si="5"/>
        <v>0</v>
      </c>
      <c r="D47" s="77">
        <f t="shared" si="6"/>
        <v>0</v>
      </c>
      <c r="F47">
        <f t="shared" si="12"/>
        <v>0</v>
      </c>
      <c r="H47">
        <f t="shared" si="13"/>
        <v>0</v>
      </c>
      <c r="I47">
        <f t="shared" si="7"/>
        <v>0</v>
      </c>
      <c r="J47">
        <f t="shared" si="8"/>
        <v>0</v>
      </c>
      <c r="K47">
        <f t="shared" si="9"/>
        <v>0</v>
      </c>
      <c r="L47">
        <f>SUM($K$8:$K47)</f>
        <v>0</v>
      </c>
      <c r="M47">
        <f t="shared" si="10"/>
        <v>0</v>
      </c>
    </row>
    <row r="48" spans="1:38" x14ac:dyDescent="0.25">
      <c r="A48" s="73"/>
      <c r="B48" s="77"/>
      <c r="C48" s="77">
        <f t="shared" si="5"/>
        <v>0</v>
      </c>
      <c r="D48" s="77">
        <f t="shared" si="6"/>
        <v>0</v>
      </c>
      <c r="F48">
        <f t="shared" si="12"/>
        <v>0</v>
      </c>
      <c r="H48">
        <f t="shared" si="13"/>
        <v>0</v>
      </c>
      <c r="I48">
        <f t="shared" si="7"/>
        <v>0</v>
      </c>
      <c r="J48">
        <f t="shared" si="8"/>
        <v>0</v>
      </c>
      <c r="K48">
        <f t="shared" si="9"/>
        <v>0</v>
      </c>
      <c r="L48">
        <f>SUM($K$8:$K48)</f>
        <v>0</v>
      </c>
      <c r="M48">
        <f t="shared" si="10"/>
        <v>0</v>
      </c>
    </row>
    <row r="49" spans="1:13" x14ac:dyDescent="0.25">
      <c r="A49" s="73"/>
      <c r="B49" s="77"/>
      <c r="C49" s="77">
        <f t="shared" si="5"/>
        <v>0</v>
      </c>
      <c r="D49" s="77">
        <f t="shared" si="6"/>
        <v>0</v>
      </c>
      <c r="F49">
        <f t="shared" si="12"/>
        <v>0</v>
      </c>
      <c r="H49">
        <f t="shared" si="13"/>
        <v>0</v>
      </c>
      <c r="I49">
        <f t="shared" si="7"/>
        <v>0</v>
      </c>
      <c r="J49">
        <f t="shared" si="8"/>
        <v>0</v>
      </c>
      <c r="K49">
        <f t="shared" si="9"/>
        <v>0</v>
      </c>
      <c r="L49">
        <f>SUM($K$8:$K49)</f>
        <v>0</v>
      </c>
      <c r="M49">
        <f t="shared" si="10"/>
        <v>0</v>
      </c>
    </row>
    <row r="50" spans="1:13" x14ac:dyDescent="0.25">
      <c r="A50" s="73"/>
      <c r="B50" s="77"/>
      <c r="C50" s="77">
        <f t="shared" si="5"/>
        <v>0</v>
      </c>
      <c r="D50" s="77">
        <f t="shared" si="6"/>
        <v>0</v>
      </c>
      <c r="F50">
        <f t="shared" si="12"/>
        <v>0</v>
      </c>
      <c r="H50">
        <f t="shared" si="13"/>
        <v>0</v>
      </c>
      <c r="I50">
        <f t="shared" si="7"/>
        <v>0</v>
      </c>
      <c r="J50">
        <f t="shared" si="8"/>
        <v>0</v>
      </c>
      <c r="K50">
        <f t="shared" si="9"/>
        <v>0</v>
      </c>
      <c r="L50">
        <f>SUM($K$8:$K50)</f>
        <v>0</v>
      </c>
      <c r="M50">
        <f t="shared" si="10"/>
        <v>0</v>
      </c>
    </row>
    <row r="51" spans="1:13" x14ac:dyDescent="0.25">
      <c r="A51" s="73"/>
      <c r="B51" s="77"/>
      <c r="C51" s="77">
        <f t="shared" si="5"/>
        <v>0</v>
      </c>
      <c r="D51" s="77">
        <f t="shared" si="6"/>
        <v>0</v>
      </c>
      <c r="F51">
        <f t="shared" si="12"/>
        <v>0</v>
      </c>
      <c r="H51">
        <f t="shared" si="13"/>
        <v>0</v>
      </c>
      <c r="I51">
        <f t="shared" si="7"/>
        <v>0</v>
      </c>
      <c r="J51">
        <f t="shared" si="8"/>
        <v>0</v>
      </c>
      <c r="K51">
        <f t="shared" si="9"/>
        <v>0</v>
      </c>
      <c r="L51">
        <f>SUM($K$8:$K51)</f>
        <v>0</v>
      </c>
      <c r="M51">
        <f t="shared" si="10"/>
        <v>0</v>
      </c>
    </row>
    <row r="52" spans="1:13" x14ac:dyDescent="0.25">
      <c r="A52" s="73"/>
      <c r="B52" s="77"/>
      <c r="C52" s="77">
        <f t="shared" si="5"/>
        <v>0</v>
      </c>
      <c r="D52" s="77">
        <f t="shared" si="6"/>
        <v>0</v>
      </c>
      <c r="F52">
        <f t="shared" si="12"/>
        <v>0</v>
      </c>
      <c r="H52">
        <f t="shared" si="13"/>
        <v>0</v>
      </c>
      <c r="I52">
        <f t="shared" si="7"/>
        <v>0</v>
      </c>
      <c r="J52">
        <f t="shared" si="8"/>
        <v>0</v>
      </c>
      <c r="K52">
        <f t="shared" si="9"/>
        <v>0</v>
      </c>
      <c r="L52">
        <f>SUM($K$8:$K52)</f>
        <v>0</v>
      </c>
      <c r="M52">
        <f t="shared" si="10"/>
        <v>0</v>
      </c>
    </row>
    <row r="53" spans="1:13" x14ac:dyDescent="0.25">
      <c r="A53" s="73"/>
      <c r="B53" s="77"/>
      <c r="C53" s="77">
        <f t="shared" si="5"/>
        <v>0</v>
      </c>
      <c r="D53" s="77">
        <f t="shared" si="6"/>
        <v>0</v>
      </c>
      <c r="F53">
        <f t="shared" si="12"/>
        <v>0</v>
      </c>
      <c r="H53">
        <f t="shared" si="13"/>
        <v>0</v>
      </c>
      <c r="I53">
        <f t="shared" si="7"/>
        <v>0</v>
      </c>
      <c r="J53">
        <f t="shared" si="8"/>
        <v>0</v>
      </c>
      <c r="K53">
        <f t="shared" si="9"/>
        <v>0</v>
      </c>
      <c r="L53">
        <f>SUM($K$8:$K53)</f>
        <v>0</v>
      </c>
      <c r="M53">
        <f t="shared" si="10"/>
        <v>0</v>
      </c>
    </row>
    <row r="54" spans="1:13" x14ac:dyDescent="0.25">
      <c r="A54" s="73"/>
      <c r="B54" s="77"/>
      <c r="C54" s="77">
        <f t="shared" si="5"/>
        <v>0</v>
      </c>
      <c r="D54" s="77">
        <f t="shared" si="6"/>
        <v>0</v>
      </c>
      <c r="F54">
        <f t="shared" si="12"/>
        <v>0</v>
      </c>
      <c r="H54">
        <f t="shared" si="13"/>
        <v>0</v>
      </c>
      <c r="I54">
        <f t="shared" si="7"/>
        <v>0</v>
      </c>
      <c r="J54">
        <f t="shared" si="8"/>
        <v>0</v>
      </c>
      <c r="K54">
        <f t="shared" si="9"/>
        <v>0</v>
      </c>
      <c r="L54">
        <f>SUM($K$8:$K54)</f>
        <v>0</v>
      </c>
      <c r="M54">
        <f t="shared" si="10"/>
        <v>0</v>
      </c>
    </row>
    <row r="55" spans="1:13" x14ac:dyDescent="0.25">
      <c r="A55" s="73"/>
      <c r="B55" s="77"/>
      <c r="C55" s="77">
        <f t="shared" si="5"/>
        <v>0</v>
      </c>
      <c r="D55" s="77">
        <f t="shared" si="6"/>
        <v>0</v>
      </c>
      <c r="F55">
        <f t="shared" si="12"/>
        <v>0</v>
      </c>
      <c r="H55">
        <f t="shared" si="13"/>
        <v>0</v>
      </c>
      <c r="I55">
        <f t="shared" si="7"/>
        <v>0</v>
      </c>
      <c r="J55">
        <f t="shared" si="8"/>
        <v>0</v>
      </c>
      <c r="K55">
        <f t="shared" si="9"/>
        <v>0</v>
      </c>
      <c r="L55">
        <f>SUM($K$8:$K55)</f>
        <v>0</v>
      </c>
      <c r="M55">
        <f t="shared" si="10"/>
        <v>0</v>
      </c>
    </row>
    <row r="56" spans="1:13" x14ac:dyDescent="0.25">
      <c r="A56" s="73"/>
      <c r="B56" s="77"/>
      <c r="C56" s="77">
        <f t="shared" si="5"/>
        <v>0</v>
      </c>
      <c r="D56" s="77">
        <f t="shared" si="6"/>
        <v>0</v>
      </c>
      <c r="F56">
        <f t="shared" si="12"/>
        <v>0</v>
      </c>
      <c r="H56">
        <f t="shared" si="13"/>
        <v>0</v>
      </c>
      <c r="I56">
        <f t="shared" si="7"/>
        <v>0</v>
      </c>
      <c r="J56">
        <f t="shared" si="8"/>
        <v>0</v>
      </c>
      <c r="K56">
        <f t="shared" si="9"/>
        <v>0</v>
      </c>
      <c r="L56">
        <f>SUM($K$8:$K56)</f>
        <v>0</v>
      </c>
      <c r="M56">
        <f t="shared" si="10"/>
        <v>0</v>
      </c>
    </row>
    <row r="57" spans="1:13" x14ac:dyDescent="0.25">
      <c r="A57" s="73"/>
      <c r="B57" s="77"/>
      <c r="C57" s="77">
        <f t="shared" si="5"/>
        <v>0</v>
      </c>
      <c r="D57" s="77">
        <f t="shared" si="6"/>
        <v>0</v>
      </c>
      <c r="F57">
        <f t="shared" si="12"/>
        <v>0</v>
      </c>
      <c r="H57">
        <f t="shared" si="13"/>
        <v>0</v>
      </c>
      <c r="I57">
        <f t="shared" si="7"/>
        <v>0</v>
      </c>
      <c r="J57">
        <f t="shared" si="8"/>
        <v>0</v>
      </c>
      <c r="K57">
        <f t="shared" si="9"/>
        <v>0</v>
      </c>
      <c r="L57">
        <f>SUM($K$8:$K57)</f>
        <v>0</v>
      </c>
      <c r="M57">
        <f t="shared" si="10"/>
        <v>0</v>
      </c>
    </row>
    <row r="58" spans="1:13" x14ac:dyDescent="0.25">
      <c r="A58" s="73"/>
      <c r="B58" s="77"/>
      <c r="C58" s="77">
        <f t="shared" si="5"/>
        <v>0</v>
      </c>
      <c r="D58" s="77">
        <f t="shared" si="6"/>
        <v>0</v>
      </c>
      <c r="F58">
        <f t="shared" si="12"/>
        <v>0</v>
      </c>
      <c r="H58">
        <f t="shared" si="13"/>
        <v>0</v>
      </c>
      <c r="I58">
        <f t="shared" si="7"/>
        <v>0</v>
      </c>
      <c r="J58">
        <f t="shared" si="8"/>
        <v>0</v>
      </c>
      <c r="K58">
        <f t="shared" si="9"/>
        <v>0</v>
      </c>
      <c r="L58">
        <f>SUM($K$8:$K58)</f>
        <v>0</v>
      </c>
      <c r="M58">
        <f t="shared" si="10"/>
        <v>0</v>
      </c>
    </row>
    <row r="59" spans="1:13" x14ac:dyDescent="0.25">
      <c r="A59" s="73"/>
      <c r="B59" s="77"/>
      <c r="C59" s="77">
        <f t="shared" si="5"/>
        <v>0</v>
      </c>
      <c r="D59" s="77">
        <f t="shared" si="6"/>
        <v>0</v>
      </c>
      <c r="F59">
        <f t="shared" si="12"/>
        <v>0</v>
      </c>
      <c r="H59">
        <f t="shared" si="13"/>
        <v>0</v>
      </c>
      <c r="I59">
        <f t="shared" si="7"/>
        <v>0</v>
      </c>
      <c r="J59">
        <f t="shared" si="8"/>
        <v>0</v>
      </c>
      <c r="K59">
        <f t="shared" si="9"/>
        <v>0</v>
      </c>
      <c r="L59">
        <f>SUM($K$8:$K59)</f>
        <v>0</v>
      </c>
      <c r="M59">
        <f t="shared" si="10"/>
        <v>0</v>
      </c>
    </row>
    <row r="60" spans="1:13" x14ac:dyDescent="0.25">
      <c r="A60" s="73"/>
      <c r="B60" s="77"/>
      <c r="C60" s="77">
        <f t="shared" si="5"/>
        <v>0</v>
      </c>
      <c r="D60" s="77">
        <f t="shared" si="6"/>
        <v>0</v>
      </c>
      <c r="F60">
        <f t="shared" si="12"/>
        <v>0</v>
      </c>
      <c r="H60">
        <f t="shared" si="13"/>
        <v>0</v>
      </c>
      <c r="I60">
        <f t="shared" si="7"/>
        <v>0</v>
      </c>
      <c r="J60">
        <f t="shared" si="8"/>
        <v>0</v>
      </c>
      <c r="K60">
        <f t="shared" si="9"/>
        <v>0</v>
      </c>
      <c r="L60">
        <f>SUM($K$8:$K60)</f>
        <v>0</v>
      </c>
      <c r="M60">
        <f t="shared" si="10"/>
        <v>0</v>
      </c>
    </row>
    <row r="61" spans="1:13" x14ac:dyDescent="0.25">
      <c r="A61" s="73"/>
      <c r="B61" s="77"/>
      <c r="C61" s="77">
        <f t="shared" si="5"/>
        <v>0</v>
      </c>
      <c r="D61" s="77">
        <f t="shared" si="6"/>
        <v>0</v>
      </c>
      <c r="F61">
        <f t="shared" si="12"/>
        <v>0</v>
      </c>
      <c r="H61">
        <f t="shared" si="13"/>
        <v>0</v>
      </c>
      <c r="I61">
        <f t="shared" si="7"/>
        <v>0</v>
      </c>
      <c r="J61">
        <f t="shared" si="8"/>
        <v>0</v>
      </c>
      <c r="K61">
        <f t="shared" si="9"/>
        <v>0</v>
      </c>
      <c r="L61">
        <f>SUM($K$8:$K61)</f>
        <v>0</v>
      </c>
      <c r="M61">
        <f t="shared" si="10"/>
        <v>0</v>
      </c>
    </row>
    <row r="62" spans="1:13" x14ac:dyDescent="0.25">
      <c r="A62" s="73"/>
      <c r="B62" s="77"/>
      <c r="C62" s="77">
        <f t="shared" si="5"/>
        <v>0</v>
      </c>
      <c r="D62" s="77">
        <f t="shared" si="6"/>
        <v>0</v>
      </c>
      <c r="F62">
        <f t="shared" si="12"/>
        <v>0</v>
      </c>
      <c r="H62">
        <f t="shared" ref="H62:H72" si="14">IF(B62&gt;$B$3,1,0)</f>
        <v>0</v>
      </c>
      <c r="I62">
        <f t="shared" si="7"/>
        <v>0</v>
      </c>
      <c r="J62">
        <f t="shared" si="8"/>
        <v>0</v>
      </c>
      <c r="K62">
        <f t="shared" si="9"/>
        <v>0</v>
      </c>
      <c r="L62">
        <f>SUM($K$8:$K62)</f>
        <v>0</v>
      </c>
      <c r="M62">
        <f t="shared" si="10"/>
        <v>0</v>
      </c>
    </row>
    <row r="63" spans="1:13" x14ac:dyDescent="0.25">
      <c r="A63" s="73"/>
      <c r="B63" s="77"/>
      <c r="C63" s="77">
        <f t="shared" si="5"/>
        <v>0</v>
      </c>
      <c r="D63" s="77">
        <f t="shared" si="6"/>
        <v>0</v>
      </c>
      <c r="F63">
        <f t="shared" si="12"/>
        <v>0</v>
      </c>
      <c r="H63">
        <f t="shared" si="14"/>
        <v>0</v>
      </c>
      <c r="I63">
        <f t="shared" si="7"/>
        <v>0</v>
      </c>
      <c r="J63">
        <f t="shared" si="8"/>
        <v>0</v>
      </c>
      <c r="K63">
        <f t="shared" si="9"/>
        <v>0</v>
      </c>
      <c r="L63">
        <f>SUM($K$8:$K63)</f>
        <v>0</v>
      </c>
      <c r="M63">
        <f t="shared" si="10"/>
        <v>0</v>
      </c>
    </row>
    <row r="64" spans="1:13" x14ac:dyDescent="0.25">
      <c r="A64" s="73"/>
      <c r="B64" s="77"/>
      <c r="C64" s="77">
        <f t="shared" si="5"/>
        <v>0</v>
      </c>
      <c r="D64" s="77">
        <f t="shared" si="6"/>
        <v>0</v>
      </c>
      <c r="F64">
        <f t="shared" si="12"/>
        <v>0</v>
      </c>
      <c r="H64">
        <f t="shared" si="14"/>
        <v>0</v>
      </c>
      <c r="I64">
        <f t="shared" si="7"/>
        <v>0</v>
      </c>
      <c r="J64">
        <f t="shared" si="8"/>
        <v>0</v>
      </c>
      <c r="K64">
        <f t="shared" si="9"/>
        <v>0</v>
      </c>
      <c r="L64">
        <f>SUM($K$8:$K64)</f>
        <v>0</v>
      </c>
      <c r="M64">
        <f t="shared" si="10"/>
        <v>0</v>
      </c>
    </row>
    <row r="65" spans="1:13" x14ac:dyDescent="0.25">
      <c r="A65" s="73"/>
      <c r="B65" s="77"/>
      <c r="C65" s="77">
        <f t="shared" si="5"/>
        <v>0</v>
      </c>
      <c r="D65" s="77">
        <f t="shared" si="6"/>
        <v>0</v>
      </c>
      <c r="F65">
        <f t="shared" si="12"/>
        <v>0</v>
      </c>
      <c r="H65">
        <f t="shared" si="14"/>
        <v>0</v>
      </c>
      <c r="I65">
        <f t="shared" si="7"/>
        <v>0</v>
      </c>
      <c r="J65">
        <f t="shared" si="8"/>
        <v>0</v>
      </c>
      <c r="K65">
        <f t="shared" si="9"/>
        <v>0</v>
      </c>
      <c r="L65">
        <f>SUM($K$8:$K65)</f>
        <v>0</v>
      </c>
      <c r="M65">
        <f t="shared" si="10"/>
        <v>0</v>
      </c>
    </row>
    <row r="66" spans="1:13" x14ac:dyDescent="0.25">
      <c r="A66" s="73"/>
      <c r="B66" s="77"/>
      <c r="C66" s="77">
        <f t="shared" si="5"/>
        <v>0</v>
      </c>
      <c r="D66" s="77">
        <f t="shared" si="6"/>
        <v>0</v>
      </c>
      <c r="F66">
        <f t="shared" si="12"/>
        <v>0</v>
      </c>
      <c r="H66">
        <f t="shared" si="14"/>
        <v>0</v>
      </c>
      <c r="I66">
        <f t="shared" si="7"/>
        <v>0</v>
      </c>
      <c r="J66">
        <f t="shared" si="8"/>
        <v>0</v>
      </c>
      <c r="K66">
        <f t="shared" si="9"/>
        <v>0</v>
      </c>
      <c r="L66">
        <f>SUM($K$8:$K66)</f>
        <v>0</v>
      </c>
      <c r="M66">
        <f t="shared" si="10"/>
        <v>0</v>
      </c>
    </row>
    <row r="67" spans="1:13" x14ac:dyDescent="0.25">
      <c r="A67" s="73"/>
      <c r="B67" s="77"/>
      <c r="C67" s="77">
        <f t="shared" si="5"/>
        <v>0</v>
      </c>
      <c r="D67" s="77">
        <f t="shared" si="6"/>
        <v>0</v>
      </c>
      <c r="F67">
        <f t="shared" si="12"/>
        <v>0</v>
      </c>
      <c r="H67">
        <f t="shared" si="14"/>
        <v>0</v>
      </c>
      <c r="I67">
        <f t="shared" si="7"/>
        <v>0</v>
      </c>
      <c r="J67">
        <f t="shared" si="8"/>
        <v>0</v>
      </c>
      <c r="K67">
        <f t="shared" si="9"/>
        <v>0</v>
      </c>
      <c r="L67">
        <f>SUM($K$8:$K67)</f>
        <v>0</v>
      </c>
      <c r="M67">
        <f t="shared" si="10"/>
        <v>0</v>
      </c>
    </row>
    <row r="68" spans="1:13" x14ac:dyDescent="0.25">
      <c r="A68" s="73"/>
      <c r="B68" s="77"/>
      <c r="C68" s="77">
        <f t="shared" si="5"/>
        <v>0</v>
      </c>
      <c r="D68" s="77">
        <f t="shared" si="6"/>
        <v>0</v>
      </c>
      <c r="F68">
        <f t="shared" si="12"/>
        <v>0</v>
      </c>
      <c r="H68">
        <f t="shared" si="14"/>
        <v>0</v>
      </c>
      <c r="I68">
        <f t="shared" si="7"/>
        <v>0</v>
      </c>
      <c r="J68">
        <f t="shared" si="8"/>
        <v>0</v>
      </c>
      <c r="K68">
        <f t="shared" si="9"/>
        <v>0</v>
      </c>
      <c r="L68">
        <f>SUM($K$8:$K68)</f>
        <v>0</v>
      </c>
      <c r="M68">
        <f t="shared" si="10"/>
        <v>0</v>
      </c>
    </row>
    <row r="69" spans="1:13" x14ac:dyDescent="0.25">
      <c r="A69" s="73"/>
      <c r="B69" s="77"/>
      <c r="C69" s="77">
        <f t="shared" si="5"/>
        <v>0</v>
      </c>
      <c r="D69" s="77">
        <f t="shared" si="6"/>
        <v>0</v>
      </c>
      <c r="F69">
        <f t="shared" si="12"/>
        <v>0</v>
      </c>
      <c r="H69">
        <f t="shared" si="14"/>
        <v>0</v>
      </c>
      <c r="I69">
        <f t="shared" si="7"/>
        <v>0</v>
      </c>
      <c r="J69">
        <f t="shared" si="8"/>
        <v>0</v>
      </c>
      <c r="K69">
        <f t="shared" si="9"/>
        <v>0</v>
      </c>
      <c r="L69">
        <f>SUM($K$8:$K69)</f>
        <v>0</v>
      </c>
      <c r="M69">
        <f t="shared" si="10"/>
        <v>0</v>
      </c>
    </row>
    <row r="70" spans="1:13" x14ac:dyDescent="0.25">
      <c r="A70" s="73"/>
      <c r="B70" s="77"/>
      <c r="C70" s="77">
        <f t="shared" si="5"/>
        <v>0</v>
      </c>
      <c r="D70" s="77">
        <f t="shared" si="6"/>
        <v>0</v>
      </c>
      <c r="F70">
        <f t="shared" si="12"/>
        <v>0</v>
      </c>
      <c r="H70">
        <f t="shared" si="14"/>
        <v>0</v>
      </c>
      <c r="I70">
        <f t="shared" si="7"/>
        <v>0</v>
      </c>
      <c r="J70">
        <f>IF((F69 - F70)&gt;$G$3,1,0)</f>
        <v>0</v>
      </c>
      <c r="K70">
        <f t="shared" si="9"/>
        <v>0</v>
      </c>
      <c r="L70">
        <f>SUM($K$8:$K70)</f>
        <v>0</v>
      </c>
      <c r="M70">
        <f t="shared" si="10"/>
        <v>0</v>
      </c>
    </row>
    <row r="71" spans="1:13" x14ac:dyDescent="0.25">
      <c r="A71" s="73"/>
      <c r="B71" s="77"/>
      <c r="C71" s="77">
        <f t="shared" si="5"/>
        <v>0</v>
      </c>
      <c r="D71" s="77">
        <f t="shared" si="6"/>
        <v>0</v>
      </c>
      <c r="F71">
        <f t="shared" si="12"/>
        <v>0</v>
      </c>
      <c r="H71">
        <f t="shared" si="14"/>
        <v>0</v>
      </c>
      <c r="I71">
        <f t="shared" si="7"/>
        <v>0</v>
      </c>
      <c r="J71">
        <f t="shared" si="8"/>
        <v>0</v>
      </c>
      <c r="K71">
        <f t="shared" si="9"/>
        <v>0</v>
      </c>
      <c r="L71">
        <f>SUM($K$8:$K71)</f>
        <v>0</v>
      </c>
      <c r="M71">
        <f t="shared" si="10"/>
        <v>0</v>
      </c>
    </row>
    <row r="72" spans="1:13" x14ac:dyDescent="0.25">
      <c r="A72" s="73"/>
      <c r="B72" s="77"/>
      <c r="C72" s="77">
        <f t="shared" si="5"/>
        <v>0</v>
      </c>
      <c r="D72" s="77">
        <f t="shared" si="6"/>
        <v>0</v>
      </c>
      <c r="F72">
        <f t="shared" si="12"/>
        <v>0</v>
      </c>
      <c r="H72">
        <f t="shared" si="14"/>
        <v>0</v>
      </c>
      <c r="I72">
        <f>IF(SIGN(F71) &gt; SIGN(F72),1,0)</f>
        <v>0</v>
      </c>
      <c r="J72">
        <f t="shared" si="8"/>
        <v>0</v>
      </c>
      <c r="K72">
        <f t="shared" si="9"/>
        <v>0</v>
      </c>
      <c r="L72">
        <f>SUM($K$8:$K72)</f>
        <v>0</v>
      </c>
      <c r="M72">
        <f t="shared" si="10"/>
        <v>0</v>
      </c>
    </row>
    <row r="73" spans="1:13" x14ac:dyDescent="0.25">
      <c r="A73" s="73"/>
      <c r="B73" s="77"/>
      <c r="C73" s="77">
        <f t="shared" si="5"/>
        <v>0</v>
      </c>
      <c r="D73" s="77">
        <f t="shared" si="6"/>
        <v>0</v>
      </c>
      <c r="F73">
        <f t="shared" si="12"/>
        <v>0</v>
      </c>
      <c r="H73">
        <f t="shared" ref="H73:H136" si="15">IF(B73&gt;$B$3,1,0)</f>
        <v>0</v>
      </c>
      <c r="I73">
        <f t="shared" si="7"/>
        <v>0</v>
      </c>
      <c r="J73">
        <f t="shared" si="8"/>
        <v>0</v>
      </c>
      <c r="K73">
        <f t="shared" si="9"/>
        <v>0</v>
      </c>
      <c r="L73">
        <f>SUM($K$8:$K73)</f>
        <v>0</v>
      </c>
      <c r="M73">
        <f t="shared" si="10"/>
        <v>0</v>
      </c>
    </row>
    <row r="74" spans="1:13" x14ac:dyDescent="0.25">
      <c r="A74" s="73"/>
      <c r="B74" s="77"/>
      <c r="C74" s="77">
        <f t="shared" ref="C74:C137" si="16">2*B74-B75-B73</f>
        <v>0</v>
      </c>
      <c r="D74" s="77">
        <f t="shared" ref="D74:D137" si="17">B74+C74*$D$8</f>
        <v>0</v>
      </c>
      <c r="F74">
        <f t="shared" si="12"/>
        <v>0</v>
      </c>
      <c r="H74">
        <f t="shared" si="15"/>
        <v>0</v>
      </c>
      <c r="I74">
        <f t="shared" ref="I74:I137" si="18">IF(SIGN(F73) &gt; SIGN(F74),1,0)</f>
        <v>0</v>
      </c>
      <c r="J74">
        <f t="shared" ref="J74:J137" si="19">IF((F73 - F74)&gt;$G$3,1,0)</f>
        <v>0</v>
      </c>
      <c r="K74">
        <f t="shared" ref="K74:K137" si="20">H74*I74*J74</f>
        <v>0</v>
      </c>
      <c r="L74">
        <f>SUM($K$8:$K74)</f>
        <v>0</v>
      </c>
      <c r="M74">
        <f t="shared" ref="M74:M137" si="21">IF(K74,L74,0)</f>
        <v>0</v>
      </c>
    </row>
    <row r="75" spans="1:13" x14ac:dyDescent="0.25">
      <c r="A75" s="73"/>
      <c r="B75" s="77"/>
      <c r="C75" s="77">
        <f t="shared" si="16"/>
        <v>0</v>
      </c>
      <c r="D75" s="77">
        <f t="shared" si="17"/>
        <v>0</v>
      </c>
      <c r="F75">
        <f t="shared" si="12"/>
        <v>0</v>
      </c>
      <c r="H75">
        <f t="shared" si="15"/>
        <v>0</v>
      </c>
      <c r="I75">
        <f t="shared" si="18"/>
        <v>0</v>
      </c>
      <c r="J75">
        <f t="shared" si="19"/>
        <v>0</v>
      </c>
      <c r="K75">
        <f t="shared" si="20"/>
        <v>0</v>
      </c>
      <c r="L75">
        <f>SUM($K$8:$K75)</f>
        <v>0</v>
      </c>
      <c r="M75">
        <f t="shared" si="21"/>
        <v>0</v>
      </c>
    </row>
    <row r="76" spans="1:13" x14ac:dyDescent="0.25">
      <c r="A76" s="73"/>
      <c r="B76" s="77"/>
      <c r="C76" s="77">
        <f t="shared" si="16"/>
        <v>0</v>
      </c>
      <c r="D76" s="77">
        <f t="shared" si="17"/>
        <v>0</v>
      </c>
      <c r="F76">
        <f t="shared" si="12"/>
        <v>0</v>
      </c>
      <c r="H76">
        <f t="shared" si="15"/>
        <v>0</v>
      </c>
      <c r="I76">
        <f t="shared" si="18"/>
        <v>0</v>
      </c>
      <c r="J76">
        <f t="shared" si="19"/>
        <v>0</v>
      </c>
      <c r="K76">
        <f t="shared" si="20"/>
        <v>0</v>
      </c>
      <c r="L76">
        <f>SUM($K$8:$K76)</f>
        <v>0</v>
      </c>
      <c r="M76">
        <f t="shared" si="21"/>
        <v>0</v>
      </c>
    </row>
    <row r="77" spans="1:13" x14ac:dyDescent="0.25">
      <c r="A77" s="73"/>
      <c r="B77" s="77"/>
      <c r="C77" s="77">
        <f t="shared" si="16"/>
        <v>0</v>
      </c>
      <c r="D77" s="77">
        <f t="shared" si="17"/>
        <v>0</v>
      </c>
      <c r="F77">
        <f t="shared" si="12"/>
        <v>0</v>
      </c>
      <c r="H77">
        <f t="shared" si="15"/>
        <v>0</v>
      </c>
      <c r="I77">
        <f t="shared" si="18"/>
        <v>0</v>
      </c>
      <c r="J77">
        <f t="shared" si="19"/>
        <v>0</v>
      </c>
      <c r="K77">
        <f t="shared" si="20"/>
        <v>0</v>
      </c>
      <c r="L77">
        <f>SUM($K$8:$K77)</f>
        <v>0</v>
      </c>
      <c r="M77">
        <f t="shared" si="21"/>
        <v>0</v>
      </c>
    </row>
    <row r="78" spans="1:13" x14ac:dyDescent="0.25">
      <c r="A78" s="73"/>
      <c r="B78" s="77"/>
      <c r="C78" s="77">
        <f t="shared" si="16"/>
        <v>0</v>
      </c>
      <c r="D78" s="77">
        <f t="shared" si="17"/>
        <v>0</v>
      </c>
      <c r="F78">
        <f t="shared" si="12"/>
        <v>0</v>
      </c>
      <c r="H78">
        <f t="shared" si="15"/>
        <v>0</v>
      </c>
      <c r="I78">
        <f t="shared" si="18"/>
        <v>0</v>
      </c>
      <c r="J78">
        <f t="shared" si="19"/>
        <v>0</v>
      </c>
      <c r="K78">
        <f t="shared" si="20"/>
        <v>0</v>
      </c>
      <c r="L78">
        <f>SUM($K$8:$K78)</f>
        <v>0</v>
      </c>
      <c r="M78">
        <f t="shared" si="21"/>
        <v>0</v>
      </c>
    </row>
    <row r="79" spans="1:13" x14ac:dyDescent="0.25">
      <c r="A79" s="73"/>
      <c r="B79" s="77"/>
      <c r="C79" s="77">
        <f t="shared" si="16"/>
        <v>0</v>
      </c>
      <c r="D79" s="77">
        <f t="shared" si="17"/>
        <v>0</v>
      </c>
      <c r="F79">
        <f t="shared" si="12"/>
        <v>0</v>
      </c>
      <c r="H79">
        <f t="shared" si="15"/>
        <v>0</v>
      </c>
      <c r="I79">
        <f t="shared" si="18"/>
        <v>0</v>
      </c>
      <c r="J79">
        <f t="shared" si="19"/>
        <v>0</v>
      </c>
      <c r="K79">
        <f t="shared" si="20"/>
        <v>0</v>
      </c>
      <c r="L79">
        <f>SUM($K$8:$K79)</f>
        <v>0</v>
      </c>
      <c r="M79">
        <f t="shared" si="21"/>
        <v>0</v>
      </c>
    </row>
    <row r="80" spans="1:13" x14ac:dyDescent="0.25">
      <c r="A80" s="73"/>
      <c r="B80" s="77"/>
      <c r="C80" s="77">
        <f t="shared" si="16"/>
        <v>0</v>
      </c>
      <c r="D80" s="77">
        <f t="shared" si="17"/>
        <v>0</v>
      </c>
      <c r="F80">
        <f t="shared" si="12"/>
        <v>0</v>
      </c>
      <c r="H80">
        <f t="shared" si="15"/>
        <v>0</v>
      </c>
      <c r="I80">
        <f t="shared" si="18"/>
        <v>0</v>
      </c>
      <c r="J80">
        <f t="shared" si="19"/>
        <v>0</v>
      </c>
      <c r="K80">
        <f t="shared" si="20"/>
        <v>0</v>
      </c>
      <c r="L80">
        <f>SUM($K$8:$K80)</f>
        <v>0</v>
      </c>
      <c r="M80">
        <f t="shared" si="21"/>
        <v>0</v>
      </c>
    </row>
    <row r="81" spans="1:23" x14ac:dyDescent="0.25">
      <c r="A81" s="73"/>
      <c r="B81" s="77"/>
      <c r="C81" s="77">
        <f t="shared" si="16"/>
        <v>0</v>
      </c>
      <c r="D81" s="77">
        <f t="shared" si="17"/>
        <v>0</v>
      </c>
      <c r="F81">
        <f t="shared" si="12"/>
        <v>0</v>
      </c>
      <c r="H81">
        <f t="shared" si="15"/>
        <v>0</v>
      </c>
      <c r="I81">
        <f t="shared" si="18"/>
        <v>0</v>
      </c>
      <c r="J81">
        <f t="shared" si="19"/>
        <v>0</v>
      </c>
      <c r="K81">
        <f t="shared" si="20"/>
        <v>0</v>
      </c>
      <c r="L81">
        <f>SUM($K$8:$K81)</f>
        <v>0</v>
      </c>
      <c r="M81">
        <f t="shared" si="21"/>
        <v>0</v>
      </c>
    </row>
    <row r="82" spans="1:23" x14ac:dyDescent="0.25">
      <c r="A82" s="73"/>
      <c r="B82" s="77"/>
      <c r="C82" s="77">
        <f t="shared" si="16"/>
        <v>0</v>
      </c>
      <c r="D82" s="77">
        <f t="shared" si="17"/>
        <v>0</v>
      </c>
      <c r="F82">
        <f t="shared" ref="F82:F145" si="22">(D74*$L$5+D75*$M$5+D76*$N$5+D77*$O$5+D78*$P$5+D79*$Q$5+D80*$R$5+D81*$S$5+D82*$T$5+D83*$U$5+D84*$V$5+D85*$W$5+D86*$X$5+D87*$Y$5+D88*$Z$5+D89*$AA$5+D90*$AB$5)</f>
        <v>0</v>
      </c>
      <c r="H82">
        <f t="shared" si="15"/>
        <v>0</v>
      </c>
      <c r="I82">
        <f t="shared" si="18"/>
        <v>0</v>
      </c>
      <c r="J82">
        <f t="shared" si="19"/>
        <v>0</v>
      </c>
      <c r="K82">
        <f t="shared" si="20"/>
        <v>0</v>
      </c>
      <c r="L82">
        <f>SUM($K$8:$K82)</f>
        <v>0</v>
      </c>
      <c r="M82">
        <f t="shared" si="21"/>
        <v>0</v>
      </c>
    </row>
    <row r="83" spans="1:23" x14ac:dyDescent="0.25">
      <c r="A83" s="73"/>
      <c r="B83" s="77"/>
      <c r="C83" s="77">
        <f t="shared" si="16"/>
        <v>0</v>
      </c>
      <c r="D83" s="77">
        <f t="shared" si="17"/>
        <v>0</v>
      </c>
      <c r="F83">
        <f t="shared" si="22"/>
        <v>0</v>
      </c>
      <c r="H83">
        <f t="shared" si="15"/>
        <v>0</v>
      </c>
      <c r="I83">
        <f t="shared" si="18"/>
        <v>0</v>
      </c>
      <c r="J83">
        <f t="shared" si="19"/>
        <v>0</v>
      </c>
      <c r="K83">
        <f t="shared" si="20"/>
        <v>0</v>
      </c>
      <c r="L83">
        <f>SUM($K$8:$K83)</f>
        <v>0</v>
      </c>
      <c r="M83">
        <f t="shared" si="21"/>
        <v>0</v>
      </c>
    </row>
    <row r="84" spans="1:23" x14ac:dyDescent="0.25">
      <c r="A84" s="73"/>
      <c r="B84" s="77"/>
      <c r="C84" s="77">
        <f t="shared" si="16"/>
        <v>0</v>
      </c>
      <c r="D84" s="77">
        <f t="shared" si="17"/>
        <v>0</v>
      </c>
      <c r="F84">
        <f t="shared" si="22"/>
        <v>0</v>
      </c>
      <c r="H84">
        <f t="shared" si="15"/>
        <v>0</v>
      </c>
      <c r="I84">
        <f t="shared" si="18"/>
        <v>0</v>
      </c>
      <c r="J84">
        <f t="shared" si="19"/>
        <v>0</v>
      </c>
      <c r="K84">
        <f t="shared" si="20"/>
        <v>0</v>
      </c>
      <c r="L84">
        <f>SUM($K$8:$K84)</f>
        <v>0</v>
      </c>
      <c r="M84">
        <f t="shared" si="21"/>
        <v>0</v>
      </c>
    </row>
    <row r="85" spans="1:23" x14ac:dyDescent="0.25">
      <c r="A85" s="73"/>
      <c r="B85" s="77"/>
      <c r="C85" s="77">
        <f t="shared" si="16"/>
        <v>0</v>
      </c>
      <c r="D85" s="77">
        <f t="shared" si="17"/>
        <v>0</v>
      </c>
      <c r="F85">
        <f t="shared" si="22"/>
        <v>0</v>
      </c>
      <c r="H85">
        <f t="shared" si="15"/>
        <v>0</v>
      </c>
      <c r="I85">
        <f t="shared" si="18"/>
        <v>0</v>
      </c>
      <c r="J85">
        <f t="shared" si="19"/>
        <v>0</v>
      </c>
      <c r="K85">
        <f t="shared" si="20"/>
        <v>0</v>
      </c>
      <c r="L85">
        <f>SUM($K$8:$K85)</f>
        <v>0</v>
      </c>
      <c r="M85">
        <f t="shared" si="21"/>
        <v>0</v>
      </c>
    </row>
    <row r="86" spans="1:23" x14ac:dyDescent="0.25">
      <c r="A86" s="73"/>
      <c r="B86" s="77"/>
      <c r="C86" s="77">
        <f t="shared" si="16"/>
        <v>0</v>
      </c>
      <c r="D86" s="77">
        <f t="shared" si="17"/>
        <v>0</v>
      </c>
      <c r="F86">
        <f t="shared" si="22"/>
        <v>0</v>
      </c>
      <c r="H86">
        <f t="shared" si="15"/>
        <v>0</v>
      </c>
      <c r="I86">
        <f t="shared" si="18"/>
        <v>0</v>
      </c>
      <c r="J86">
        <f t="shared" si="19"/>
        <v>0</v>
      </c>
      <c r="K86">
        <f t="shared" si="20"/>
        <v>0</v>
      </c>
      <c r="L86">
        <f>SUM($K$8:$K86)</f>
        <v>0</v>
      </c>
      <c r="M86">
        <f t="shared" si="21"/>
        <v>0</v>
      </c>
    </row>
    <row r="87" spans="1:23" x14ac:dyDescent="0.25">
      <c r="A87" s="73"/>
      <c r="B87" s="77"/>
      <c r="C87" s="77">
        <f t="shared" si="16"/>
        <v>0</v>
      </c>
      <c r="D87" s="77">
        <f t="shared" si="17"/>
        <v>0</v>
      </c>
      <c r="F87">
        <f t="shared" si="22"/>
        <v>0</v>
      </c>
      <c r="H87">
        <f t="shared" si="15"/>
        <v>0</v>
      </c>
      <c r="I87">
        <f t="shared" si="18"/>
        <v>0</v>
      </c>
      <c r="J87">
        <f t="shared" si="19"/>
        <v>0</v>
      </c>
      <c r="K87">
        <f t="shared" si="20"/>
        <v>0</v>
      </c>
      <c r="L87">
        <f>SUM($K$8:$K87)</f>
        <v>0</v>
      </c>
      <c r="M87">
        <f t="shared" si="21"/>
        <v>0</v>
      </c>
    </row>
    <row r="88" spans="1:23" x14ac:dyDescent="0.25">
      <c r="A88" s="73"/>
      <c r="B88" s="77"/>
      <c r="C88" s="77">
        <f t="shared" si="16"/>
        <v>0</v>
      </c>
      <c r="D88" s="77">
        <f t="shared" si="17"/>
        <v>0</v>
      </c>
      <c r="F88">
        <f t="shared" si="22"/>
        <v>0</v>
      </c>
      <c r="H88">
        <f t="shared" si="15"/>
        <v>0</v>
      </c>
      <c r="I88">
        <f t="shared" si="18"/>
        <v>0</v>
      </c>
      <c r="J88">
        <f t="shared" si="19"/>
        <v>0</v>
      </c>
      <c r="K88">
        <f t="shared" si="20"/>
        <v>0</v>
      </c>
      <c r="L88">
        <f>SUM($K$8:$K88)</f>
        <v>0</v>
      </c>
      <c r="M88">
        <f t="shared" si="21"/>
        <v>0</v>
      </c>
    </row>
    <row r="89" spans="1:23" x14ac:dyDescent="0.25">
      <c r="A89" s="73"/>
      <c r="B89" s="77"/>
      <c r="C89" s="77">
        <f t="shared" si="16"/>
        <v>0</v>
      </c>
      <c r="D89" s="77">
        <f t="shared" si="17"/>
        <v>0</v>
      </c>
      <c r="F89">
        <f t="shared" si="22"/>
        <v>0</v>
      </c>
      <c r="H89">
        <f t="shared" si="15"/>
        <v>0</v>
      </c>
      <c r="I89">
        <f t="shared" si="18"/>
        <v>0</v>
      </c>
      <c r="J89">
        <f t="shared" si="19"/>
        <v>0</v>
      </c>
      <c r="K89">
        <f t="shared" si="20"/>
        <v>0</v>
      </c>
      <c r="L89">
        <f>SUM($K$8:$K89)</f>
        <v>0</v>
      </c>
      <c r="M89">
        <f t="shared" si="21"/>
        <v>0</v>
      </c>
    </row>
    <row r="90" spans="1:23" x14ac:dyDescent="0.25">
      <c r="A90" s="73"/>
      <c r="B90" s="77"/>
      <c r="C90" s="77">
        <f t="shared" si="16"/>
        <v>0</v>
      </c>
      <c r="D90" s="77">
        <f t="shared" si="17"/>
        <v>0</v>
      </c>
      <c r="F90">
        <f t="shared" si="22"/>
        <v>0</v>
      </c>
      <c r="H90">
        <f t="shared" si="15"/>
        <v>0</v>
      </c>
      <c r="I90">
        <f t="shared" si="18"/>
        <v>0</v>
      </c>
      <c r="J90">
        <f t="shared" si="19"/>
        <v>0</v>
      </c>
      <c r="K90">
        <f t="shared" si="20"/>
        <v>0</v>
      </c>
      <c r="L90">
        <f>SUM($K$8:$K90)</f>
        <v>0</v>
      </c>
      <c r="M90">
        <f t="shared" si="21"/>
        <v>0</v>
      </c>
    </row>
    <row r="91" spans="1:23" x14ac:dyDescent="0.25">
      <c r="A91" s="73"/>
      <c r="B91" s="77"/>
      <c r="C91" s="77">
        <f t="shared" si="16"/>
        <v>0</v>
      </c>
      <c r="D91" s="77">
        <f t="shared" si="17"/>
        <v>0</v>
      </c>
      <c r="F91">
        <f t="shared" si="22"/>
        <v>0</v>
      </c>
      <c r="H91">
        <f t="shared" si="15"/>
        <v>0</v>
      </c>
      <c r="I91">
        <f t="shared" si="18"/>
        <v>0</v>
      </c>
      <c r="J91">
        <f t="shared" si="19"/>
        <v>0</v>
      </c>
      <c r="K91">
        <f t="shared" si="20"/>
        <v>0</v>
      </c>
      <c r="L91">
        <f>SUM($K$8:$K91)</f>
        <v>0</v>
      </c>
      <c r="M91">
        <f t="shared" si="21"/>
        <v>0</v>
      </c>
    </row>
    <row r="92" spans="1:23" x14ac:dyDescent="0.25">
      <c r="A92" s="73"/>
      <c r="B92" s="77"/>
      <c r="C92" s="77">
        <f t="shared" si="16"/>
        <v>0</v>
      </c>
      <c r="D92" s="77">
        <f t="shared" si="17"/>
        <v>0</v>
      </c>
      <c r="F92">
        <f t="shared" si="22"/>
        <v>0</v>
      </c>
      <c r="H92">
        <f t="shared" si="15"/>
        <v>0</v>
      </c>
      <c r="I92">
        <f t="shared" si="18"/>
        <v>0</v>
      </c>
      <c r="J92">
        <f t="shared" si="19"/>
        <v>0</v>
      </c>
      <c r="K92">
        <f t="shared" si="20"/>
        <v>0</v>
      </c>
      <c r="L92">
        <f>SUM($K$8:$K92)</f>
        <v>0</v>
      </c>
      <c r="M92">
        <f t="shared" si="21"/>
        <v>0</v>
      </c>
      <c r="W92" t="s">
        <v>7</v>
      </c>
    </row>
    <row r="93" spans="1:23" x14ac:dyDescent="0.25">
      <c r="A93" s="73"/>
      <c r="B93" s="77"/>
      <c r="C93" s="77">
        <f t="shared" si="16"/>
        <v>0</v>
      </c>
      <c r="D93" s="77">
        <f t="shared" si="17"/>
        <v>0</v>
      </c>
      <c r="F93">
        <f t="shared" si="22"/>
        <v>0</v>
      </c>
      <c r="H93">
        <f t="shared" si="15"/>
        <v>0</v>
      </c>
      <c r="I93">
        <f t="shared" si="18"/>
        <v>0</v>
      </c>
      <c r="J93">
        <f t="shared" si="19"/>
        <v>0</v>
      </c>
      <c r="K93">
        <f t="shared" si="20"/>
        <v>0</v>
      </c>
      <c r="L93">
        <f>SUM($K$8:$K93)</f>
        <v>0</v>
      </c>
      <c r="M93">
        <f t="shared" si="21"/>
        <v>0</v>
      </c>
    </row>
    <row r="94" spans="1:23" x14ac:dyDescent="0.25">
      <c r="A94" s="73"/>
      <c r="B94" s="77"/>
      <c r="C94" s="77">
        <f t="shared" si="16"/>
        <v>0</v>
      </c>
      <c r="D94" s="77">
        <f t="shared" si="17"/>
        <v>0</v>
      </c>
      <c r="F94">
        <f t="shared" si="22"/>
        <v>0</v>
      </c>
      <c r="H94">
        <f t="shared" si="15"/>
        <v>0</v>
      </c>
      <c r="I94">
        <f t="shared" si="18"/>
        <v>0</v>
      </c>
      <c r="J94">
        <f t="shared" si="19"/>
        <v>0</v>
      </c>
      <c r="K94">
        <f t="shared" si="20"/>
        <v>0</v>
      </c>
      <c r="L94">
        <f>SUM($K$8:$K94)</f>
        <v>0</v>
      </c>
      <c r="M94">
        <f t="shared" si="21"/>
        <v>0</v>
      </c>
    </row>
    <row r="95" spans="1:23" x14ac:dyDescent="0.25">
      <c r="A95" s="73"/>
      <c r="B95" s="77"/>
      <c r="C95" s="77">
        <f t="shared" si="16"/>
        <v>0</v>
      </c>
      <c r="D95" s="77">
        <f t="shared" si="17"/>
        <v>0</v>
      </c>
      <c r="F95">
        <f t="shared" si="22"/>
        <v>0</v>
      </c>
      <c r="H95">
        <f t="shared" si="15"/>
        <v>0</v>
      </c>
      <c r="I95">
        <f t="shared" si="18"/>
        <v>0</v>
      </c>
      <c r="J95">
        <f t="shared" si="19"/>
        <v>0</v>
      </c>
      <c r="K95">
        <f t="shared" si="20"/>
        <v>0</v>
      </c>
      <c r="L95">
        <f>SUM($K$8:$K95)</f>
        <v>0</v>
      </c>
      <c r="M95">
        <f t="shared" si="21"/>
        <v>0</v>
      </c>
    </row>
    <row r="96" spans="1:23" x14ac:dyDescent="0.25">
      <c r="A96" s="73"/>
      <c r="B96" s="77"/>
      <c r="C96" s="77">
        <f t="shared" si="16"/>
        <v>0</v>
      </c>
      <c r="D96" s="77">
        <f t="shared" si="17"/>
        <v>0</v>
      </c>
      <c r="F96">
        <f t="shared" si="22"/>
        <v>0</v>
      </c>
      <c r="H96">
        <f t="shared" si="15"/>
        <v>0</v>
      </c>
      <c r="I96">
        <f t="shared" si="18"/>
        <v>0</v>
      </c>
      <c r="J96">
        <f t="shared" si="19"/>
        <v>0</v>
      </c>
      <c r="K96">
        <f t="shared" si="20"/>
        <v>0</v>
      </c>
      <c r="L96">
        <f>SUM($K$8:$K96)</f>
        <v>0</v>
      </c>
      <c r="M96">
        <f t="shared" si="21"/>
        <v>0</v>
      </c>
    </row>
    <row r="97" spans="1:13" x14ac:dyDescent="0.25">
      <c r="A97" s="73"/>
      <c r="B97" s="77"/>
      <c r="C97" s="77">
        <f t="shared" si="16"/>
        <v>0</v>
      </c>
      <c r="D97" s="77">
        <f t="shared" si="17"/>
        <v>0</v>
      </c>
      <c r="F97">
        <f t="shared" si="22"/>
        <v>0</v>
      </c>
      <c r="H97">
        <f t="shared" si="15"/>
        <v>0</v>
      </c>
      <c r="I97">
        <f t="shared" si="18"/>
        <v>0</v>
      </c>
      <c r="J97">
        <f t="shared" si="19"/>
        <v>0</v>
      </c>
      <c r="K97">
        <f t="shared" si="20"/>
        <v>0</v>
      </c>
      <c r="L97">
        <f>SUM($K$8:$K97)</f>
        <v>0</v>
      </c>
      <c r="M97">
        <f t="shared" si="21"/>
        <v>0</v>
      </c>
    </row>
    <row r="98" spans="1:13" x14ac:dyDescent="0.25">
      <c r="A98" s="73"/>
      <c r="B98" s="77"/>
      <c r="C98" s="77">
        <f t="shared" si="16"/>
        <v>0</v>
      </c>
      <c r="D98" s="77">
        <f t="shared" si="17"/>
        <v>0</v>
      </c>
      <c r="F98">
        <f t="shared" si="22"/>
        <v>0</v>
      </c>
      <c r="H98">
        <f t="shared" si="15"/>
        <v>0</v>
      </c>
      <c r="I98">
        <f t="shared" si="18"/>
        <v>0</v>
      </c>
      <c r="J98">
        <f t="shared" si="19"/>
        <v>0</v>
      </c>
      <c r="K98">
        <f t="shared" si="20"/>
        <v>0</v>
      </c>
      <c r="L98">
        <f>SUM($K$8:$K98)</f>
        <v>0</v>
      </c>
      <c r="M98">
        <f t="shared" si="21"/>
        <v>0</v>
      </c>
    </row>
    <row r="99" spans="1:13" x14ac:dyDescent="0.25">
      <c r="A99" s="73"/>
      <c r="B99" s="77"/>
      <c r="C99" s="77">
        <f t="shared" si="16"/>
        <v>0</v>
      </c>
      <c r="D99" s="77">
        <f t="shared" si="17"/>
        <v>0</v>
      </c>
      <c r="F99">
        <f t="shared" si="22"/>
        <v>0</v>
      </c>
      <c r="H99">
        <f t="shared" si="15"/>
        <v>0</v>
      </c>
      <c r="I99">
        <f t="shared" si="18"/>
        <v>0</v>
      </c>
      <c r="J99">
        <f t="shared" si="19"/>
        <v>0</v>
      </c>
      <c r="K99">
        <f t="shared" si="20"/>
        <v>0</v>
      </c>
      <c r="L99">
        <f>SUM($K$8:$K99)</f>
        <v>0</v>
      </c>
      <c r="M99">
        <f t="shared" si="21"/>
        <v>0</v>
      </c>
    </row>
    <row r="100" spans="1:13" x14ac:dyDescent="0.25">
      <c r="A100" s="73"/>
      <c r="B100" s="77"/>
      <c r="C100" s="77">
        <f t="shared" si="16"/>
        <v>0</v>
      </c>
      <c r="D100" s="77">
        <f t="shared" si="17"/>
        <v>0</v>
      </c>
      <c r="F100">
        <f t="shared" si="22"/>
        <v>0</v>
      </c>
      <c r="H100">
        <f t="shared" si="15"/>
        <v>0</v>
      </c>
      <c r="I100">
        <f t="shared" si="18"/>
        <v>0</v>
      </c>
      <c r="J100">
        <f t="shared" si="19"/>
        <v>0</v>
      </c>
      <c r="K100">
        <f t="shared" si="20"/>
        <v>0</v>
      </c>
      <c r="L100">
        <f>SUM($K$8:$K100)</f>
        <v>0</v>
      </c>
      <c r="M100">
        <f t="shared" si="21"/>
        <v>0</v>
      </c>
    </row>
    <row r="101" spans="1:13" x14ac:dyDescent="0.25">
      <c r="A101" s="73"/>
      <c r="B101" s="77"/>
      <c r="C101" s="77">
        <f t="shared" si="16"/>
        <v>0</v>
      </c>
      <c r="D101" s="77">
        <f t="shared" si="17"/>
        <v>0</v>
      </c>
      <c r="F101">
        <f t="shared" si="22"/>
        <v>0</v>
      </c>
      <c r="H101">
        <f t="shared" si="15"/>
        <v>0</v>
      </c>
      <c r="I101">
        <f t="shared" si="18"/>
        <v>0</v>
      </c>
      <c r="J101">
        <f t="shared" si="19"/>
        <v>0</v>
      </c>
      <c r="K101">
        <f t="shared" si="20"/>
        <v>0</v>
      </c>
      <c r="L101">
        <f>SUM($K$8:$K101)</f>
        <v>0</v>
      </c>
      <c r="M101">
        <f t="shared" si="21"/>
        <v>0</v>
      </c>
    </row>
    <row r="102" spans="1:13" x14ac:dyDescent="0.25">
      <c r="A102" s="73"/>
      <c r="B102" s="77"/>
      <c r="C102" s="77">
        <f t="shared" si="16"/>
        <v>0</v>
      </c>
      <c r="D102" s="77">
        <f t="shared" si="17"/>
        <v>0</v>
      </c>
      <c r="F102">
        <f t="shared" si="22"/>
        <v>0</v>
      </c>
      <c r="H102">
        <f t="shared" si="15"/>
        <v>0</v>
      </c>
      <c r="I102">
        <f t="shared" si="18"/>
        <v>0</v>
      </c>
      <c r="J102">
        <f t="shared" si="19"/>
        <v>0</v>
      </c>
      <c r="K102">
        <f t="shared" si="20"/>
        <v>0</v>
      </c>
      <c r="L102">
        <f>SUM($K$8:$K102)</f>
        <v>0</v>
      </c>
      <c r="M102">
        <f t="shared" si="21"/>
        <v>0</v>
      </c>
    </row>
    <row r="103" spans="1:13" x14ac:dyDescent="0.25">
      <c r="A103" s="73"/>
      <c r="B103" s="77"/>
      <c r="C103" s="77">
        <f t="shared" si="16"/>
        <v>0</v>
      </c>
      <c r="D103" s="77">
        <f t="shared" si="17"/>
        <v>0</v>
      </c>
      <c r="F103">
        <f t="shared" si="22"/>
        <v>0</v>
      </c>
      <c r="H103">
        <f t="shared" si="15"/>
        <v>0</v>
      </c>
      <c r="I103">
        <f t="shared" si="18"/>
        <v>0</v>
      </c>
      <c r="J103">
        <f t="shared" si="19"/>
        <v>0</v>
      </c>
      <c r="K103">
        <f t="shared" si="20"/>
        <v>0</v>
      </c>
      <c r="L103">
        <f>SUM($K$8:$K103)</f>
        <v>0</v>
      </c>
      <c r="M103">
        <f t="shared" si="21"/>
        <v>0</v>
      </c>
    </row>
    <row r="104" spans="1:13" x14ac:dyDescent="0.25">
      <c r="A104" s="73"/>
      <c r="B104" s="77"/>
      <c r="C104" s="77">
        <f t="shared" si="16"/>
        <v>0</v>
      </c>
      <c r="D104" s="77">
        <f t="shared" si="17"/>
        <v>0</v>
      </c>
      <c r="F104">
        <f t="shared" si="22"/>
        <v>0</v>
      </c>
      <c r="H104">
        <f t="shared" si="15"/>
        <v>0</v>
      </c>
      <c r="I104">
        <f t="shared" si="18"/>
        <v>0</v>
      </c>
      <c r="J104">
        <f t="shared" si="19"/>
        <v>0</v>
      </c>
      <c r="K104">
        <f t="shared" si="20"/>
        <v>0</v>
      </c>
      <c r="L104">
        <f>SUM($K$8:$K104)</f>
        <v>0</v>
      </c>
      <c r="M104">
        <f t="shared" si="21"/>
        <v>0</v>
      </c>
    </row>
    <row r="105" spans="1:13" x14ac:dyDescent="0.25">
      <c r="A105" s="73"/>
      <c r="B105" s="77"/>
      <c r="C105" s="77">
        <f t="shared" si="16"/>
        <v>0</v>
      </c>
      <c r="D105" s="77">
        <f t="shared" si="17"/>
        <v>0</v>
      </c>
      <c r="F105">
        <f t="shared" si="22"/>
        <v>0</v>
      </c>
      <c r="H105">
        <f t="shared" si="15"/>
        <v>0</v>
      </c>
      <c r="I105">
        <f t="shared" si="18"/>
        <v>0</v>
      </c>
      <c r="J105">
        <f t="shared" si="19"/>
        <v>0</v>
      </c>
      <c r="K105">
        <f t="shared" si="20"/>
        <v>0</v>
      </c>
      <c r="L105">
        <f>SUM($K$8:$K105)</f>
        <v>0</v>
      </c>
      <c r="M105">
        <f t="shared" si="21"/>
        <v>0</v>
      </c>
    </row>
    <row r="106" spans="1:13" x14ac:dyDescent="0.25">
      <c r="A106" s="73"/>
      <c r="B106" s="77"/>
      <c r="C106" s="77">
        <f t="shared" si="16"/>
        <v>0</v>
      </c>
      <c r="D106" s="77">
        <f t="shared" si="17"/>
        <v>0</v>
      </c>
      <c r="F106">
        <f t="shared" si="22"/>
        <v>0</v>
      </c>
      <c r="H106">
        <f t="shared" si="15"/>
        <v>0</v>
      </c>
      <c r="I106">
        <f t="shared" si="18"/>
        <v>0</v>
      </c>
      <c r="J106">
        <f t="shared" si="19"/>
        <v>0</v>
      </c>
      <c r="K106">
        <f t="shared" si="20"/>
        <v>0</v>
      </c>
      <c r="L106">
        <f>SUM($K$8:$K106)</f>
        <v>0</v>
      </c>
      <c r="M106">
        <f t="shared" si="21"/>
        <v>0</v>
      </c>
    </row>
    <row r="107" spans="1:13" x14ac:dyDescent="0.25">
      <c r="A107" s="73"/>
      <c r="B107" s="77"/>
      <c r="C107" s="77">
        <f t="shared" si="16"/>
        <v>0</v>
      </c>
      <c r="D107" s="77">
        <f t="shared" si="17"/>
        <v>0</v>
      </c>
      <c r="F107">
        <f t="shared" si="22"/>
        <v>0</v>
      </c>
      <c r="H107">
        <f t="shared" si="15"/>
        <v>0</v>
      </c>
      <c r="I107">
        <f t="shared" si="18"/>
        <v>0</v>
      </c>
      <c r="J107">
        <f t="shared" si="19"/>
        <v>0</v>
      </c>
      <c r="K107">
        <f t="shared" si="20"/>
        <v>0</v>
      </c>
      <c r="L107">
        <f>SUM($K$8:$K107)</f>
        <v>0</v>
      </c>
      <c r="M107">
        <f t="shared" si="21"/>
        <v>0</v>
      </c>
    </row>
    <row r="108" spans="1:13" x14ac:dyDescent="0.25">
      <c r="A108" s="73"/>
      <c r="B108" s="77"/>
      <c r="C108" s="77">
        <f t="shared" si="16"/>
        <v>0</v>
      </c>
      <c r="D108" s="77">
        <f t="shared" si="17"/>
        <v>0</v>
      </c>
      <c r="F108">
        <f t="shared" si="22"/>
        <v>0</v>
      </c>
      <c r="H108">
        <f t="shared" si="15"/>
        <v>0</v>
      </c>
      <c r="I108">
        <f t="shared" si="18"/>
        <v>0</v>
      </c>
      <c r="J108">
        <f t="shared" si="19"/>
        <v>0</v>
      </c>
      <c r="K108">
        <f t="shared" si="20"/>
        <v>0</v>
      </c>
      <c r="L108">
        <f>SUM($K$8:$K108)</f>
        <v>0</v>
      </c>
      <c r="M108">
        <f t="shared" si="21"/>
        <v>0</v>
      </c>
    </row>
    <row r="109" spans="1:13" x14ac:dyDescent="0.25">
      <c r="A109" s="73"/>
      <c r="B109" s="77"/>
      <c r="C109" s="77">
        <f t="shared" si="16"/>
        <v>0</v>
      </c>
      <c r="D109" s="77">
        <f t="shared" si="17"/>
        <v>0</v>
      </c>
      <c r="F109">
        <f t="shared" si="22"/>
        <v>0</v>
      </c>
      <c r="H109">
        <f t="shared" si="15"/>
        <v>0</v>
      </c>
      <c r="I109">
        <f t="shared" si="18"/>
        <v>0</v>
      </c>
      <c r="J109">
        <f t="shared" si="19"/>
        <v>0</v>
      </c>
      <c r="K109">
        <f t="shared" si="20"/>
        <v>0</v>
      </c>
      <c r="L109">
        <f>SUM($K$8:$K109)</f>
        <v>0</v>
      </c>
      <c r="M109">
        <f t="shared" si="21"/>
        <v>0</v>
      </c>
    </row>
    <row r="110" spans="1:13" x14ac:dyDescent="0.25">
      <c r="A110" s="73"/>
      <c r="B110" s="77"/>
      <c r="C110" s="77">
        <f t="shared" si="16"/>
        <v>0</v>
      </c>
      <c r="D110" s="77">
        <f t="shared" si="17"/>
        <v>0</v>
      </c>
      <c r="F110">
        <f t="shared" si="22"/>
        <v>0</v>
      </c>
      <c r="H110">
        <f t="shared" si="15"/>
        <v>0</v>
      </c>
      <c r="I110">
        <f t="shared" si="18"/>
        <v>0</v>
      </c>
      <c r="J110">
        <f t="shared" si="19"/>
        <v>0</v>
      </c>
      <c r="K110">
        <f t="shared" si="20"/>
        <v>0</v>
      </c>
      <c r="L110">
        <f>SUM($K$8:$K110)</f>
        <v>0</v>
      </c>
      <c r="M110">
        <f t="shared" si="21"/>
        <v>0</v>
      </c>
    </row>
    <row r="111" spans="1:13" x14ac:dyDescent="0.25">
      <c r="A111" s="73"/>
      <c r="B111" s="77"/>
      <c r="C111" s="77">
        <f t="shared" si="16"/>
        <v>0</v>
      </c>
      <c r="D111" s="77">
        <f t="shared" si="17"/>
        <v>0</v>
      </c>
      <c r="F111">
        <f t="shared" si="22"/>
        <v>0</v>
      </c>
      <c r="H111">
        <f t="shared" si="15"/>
        <v>0</v>
      </c>
      <c r="I111">
        <f t="shared" si="18"/>
        <v>0</v>
      </c>
      <c r="J111">
        <f t="shared" si="19"/>
        <v>0</v>
      </c>
      <c r="K111">
        <f t="shared" si="20"/>
        <v>0</v>
      </c>
      <c r="L111">
        <f>SUM($K$8:$K111)</f>
        <v>0</v>
      </c>
      <c r="M111">
        <f t="shared" si="21"/>
        <v>0</v>
      </c>
    </row>
    <row r="112" spans="1:13" x14ac:dyDescent="0.25">
      <c r="A112" s="73"/>
      <c r="B112" s="77"/>
      <c r="C112" s="77">
        <f t="shared" si="16"/>
        <v>0</v>
      </c>
      <c r="D112" s="77">
        <f t="shared" si="17"/>
        <v>0</v>
      </c>
      <c r="F112">
        <f t="shared" si="22"/>
        <v>0</v>
      </c>
      <c r="H112">
        <f t="shared" si="15"/>
        <v>0</v>
      </c>
      <c r="I112">
        <f t="shared" si="18"/>
        <v>0</v>
      </c>
      <c r="J112">
        <f t="shared" si="19"/>
        <v>0</v>
      </c>
      <c r="K112">
        <f t="shared" si="20"/>
        <v>0</v>
      </c>
      <c r="L112">
        <f>SUM($K$8:$K112)</f>
        <v>0</v>
      </c>
      <c r="M112">
        <f t="shared" si="21"/>
        <v>0</v>
      </c>
    </row>
    <row r="113" spans="1:13" x14ac:dyDescent="0.25">
      <c r="A113" s="73"/>
      <c r="B113" s="77"/>
      <c r="C113" s="77">
        <f t="shared" si="16"/>
        <v>0</v>
      </c>
      <c r="D113" s="77">
        <f t="shared" si="17"/>
        <v>0</v>
      </c>
      <c r="F113">
        <f t="shared" si="22"/>
        <v>0</v>
      </c>
      <c r="H113">
        <f t="shared" si="15"/>
        <v>0</v>
      </c>
      <c r="I113">
        <f t="shared" si="18"/>
        <v>0</v>
      </c>
      <c r="J113">
        <f t="shared" si="19"/>
        <v>0</v>
      </c>
      <c r="K113">
        <f t="shared" si="20"/>
        <v>0</v>
      </c>
      <c r="L113">
        <f>SUM($K$8:$K113)</f>
        <v>0</v>
      </c>
      <c r="M113">
        <f t="shared" si="21"/>
        <v>0</v>
      </c>
    </row>
    <row r="114" spans="1:13" x14ac:dyDescent="0.25">
      <c r="A114" s="73"/>
      <c r="B114" s="77"/>
      <c r="C114" s="77">
        <f t="shared" si="16"/>
        <v>0</v>
      </c>
      <c r="D114" s="77">
        <f t="shared" si="17"/>
        <v>0</v>
      </c>
      <c r="F114">
        <f t="shared" si="22"/>
        <v>0</v>
      </c>
      <c r="H114">
        <f t="shared" si="15"/>
        <v>0</v>
      </c>
      <c r="I114">
        <f t="shared" si="18"/>
        <v>0</v>
      </c>
      <c r="J114">
        <f t="shared" si="19"/>
        <v>0</v>
      </c>
      <c r="K114">
        <f t="shared" si="20"/>
        <v>0</v>
      </c>
      <c r="L114">
        <f>SUM($K$8:$K114)</f>
        <v>0</v>
      </c>
      <c r="M114">
        <f t="shared" si="21"/>
        <v>0</v>
      </c>
    </row>
    <row r="115" spans="1:13" x14ac:dyDescent="0.25">
      <c r="A115" s="73"/>
      <c r="B115" s="77"/>
      <c r="C115" s="77">
        <f t="shared" si="16"/>
        <v>0</v>
      </c>
      <c r="D115" s="77">
        <f t="shared" si="17"/>
        <v>0</v>
      </c>
      <c r="F115">
        <f t="shared" si="22"/>
        <v>0</v>
      </c>
      <c r="H115">
        <f t="shared" si="15"/>
        <v>0</v>
      </c>
      <c r="I115">
        <f t="shared" si="18"/>
        <v>0</v>
      </c>
      <c r="J115">
        <f t="shared" si="19"/>
        <v>0</v>
      </c>
      <c r="K115">
        <f t="shared" si="20"/>
        <v>0</v>
      </c>
      <c r="L115">
        <f>SUM($K$8:$K115)</f>
        <v>0</v>
      </c>
      <c r="M115">
        <f t="shared" si="21"/>
        <v>0</v>
      </c>
    </row>
    <row r="116" spans="1:13" x14ac:dyDescent="0.25">
      <c r="A116" s="73"/>
      <c r="B116" s="77"/>
      <c r="C116" s="77">
        <f t="shared" si="16"/>
        <v>0</v>
      </c>
      <c r="D116" s="77">
        <f t="shared" si="17"/>
        <v>0</v>
      </c>
      <c r="F116">
        <f t="shared" si="22"/>
        <v>0</v>
      </c>
      <c r="H116">
        <f t="shared" si="15"/>
        <v>0</v>
      </c>
      <c r="I116">
        <f t="shared" si="18"/>
        <v>0</v>
      </c>
      <c r="J116">
        <f t="shared" si="19"/>
        <v>0</v>
      </c>
      <c r="K116">
        <f t="shared" si="20"/>
        <v>0</v>
      </c>
      <c r="L116">
        <f>SUM($K$8:$K116)</f>
        <v>0</v>
      </c>
      <c r="M116">
        <f t="shared" si="21"/>
        <v>0</v>
      </c>
    </row>
    <row r="117" spans="1:13" x14ac:dyDescent="0.25">
      <c r="A117" s="73"/>
      <c r="B117" s="77"/>
      <c r="C117" s="77">
        <f t="shared" si="16"/>
        <v>0</v>
      </c>
      <c r="D117" s="77">
        <f t="shared" si="17"/>
        <v>0</v>
      </c>
      <c r="F117">
        <f t="shared" si="22"/>
        <v>0</v>
      </c>
      <c r="H117">
        <f t="shared" si="15"/>
        <v>0</v>
      </c>
      <c r="I117">
        <f t="shared" si="18"/>
        <v>0</v>
      </c>
      <c r="J117">
        <f t="shared" si="19"/>
        <v>0</v>
      </c>
      <c r="K117">
        <f t="shared" si="20"/>
        <v>0</v>
      </c>
      <c r="L117">
        <f>SUM($K$8:$K117)</f>
        <v>0</v>
      </c>
      <c r="M117">
        <f t="shared" si="21"/>
        <v>0</v>
      </c>
    </row>
    <row r="118" spans="1:13" x14ac:dyDescent="0.25">
      <c r="A118" s="73"/>
      <c r="B118" s="77"/>
      <c r="C118" s="77">
        <f t="shared" si="16"/>
        <v>0</v>
      </c>
      <c r="D118" s="77">
        <f t="shared" si="17"/>
        <v>0</v>
      </c>
      <c r="F118">
        <f t="shared" si="22"/>
        <v>0</v>
      </c>
      <c r="H118">
        <f t="shared" si="15"/>
        <v>0</v>
      </c>
      <c r="I118">
        <f t="shared" si="18"/>
        <v>0</v>
      </c>
      <c r="J118">
        <f t="shared" si="19"/>
        <v>0</v>
      </c>
      <c r="K118">
        <f t="shared" si="20"/>
        <v>0</v>
      </c>
      <c r="L118">
        <f>SUM($K$8:$K118)</f>
        <v>0</v>
      </c>
      <c r="M118">
        <f t="shared" si="21"/>
        <v>0</v>
      </c>
    </row>
    <row r="119" spans="1:13" x14ac:dyDescent="0.25">
      <c r="A119" s="73"/>
      <c r="B119" s="77"/>
      <c r="C119" s="77">
        <f t="shared" si="16"/>
        <v>0</v>
      </c>
      <c r="D119" s="77">
        <f t="shared" si="17"/>
        <v>0</v>
      </c>
      <c r="F119">
        <f t="shared" si="22"/>
        <v>0</v>
      </c>
      <c r="H119">
        <f t="shared" si="15"/>
        <v>0</v>
      </c>
      <c r="I119">
        <f t="shared" si="18"/>
        <v>0</v>
      </c>
      <c r="J119">
        <f t="shared" si="19"/>
        <v>0</v>
      </c>
      <c r="K119">
        <f t="shared" si="20"/>
        <v>0</v>
      </c>
      <c r="L119">
        <f>SUM($K$8:$K119)</f>
        <v>0</v>
      </c>
      <c r="M119">
        <f t="shared" si="21"/>
        <v>0</v>
      </c>
    </row>
    <row r="120" spans="1:13" x14ac:dyDescent="0.25">
      <c r="A120" s="73"/>
      <c r="B120" s="77"/>
      <c r="C120" s="77">
        <f t="shared" si="16"/>
        <v>0</v>
      </c>
      <c r="D120" s="77">
        <f t="shared" si="17"/>
        <v>0</v>
      </c>
      <c r="F120">
        <f t="shared" si="22"/>
        <v>0</v>
      </c>
      <c r="H120">
        <f t="shared" si="15"/>
        <v>0</v>
      </c>
      <c r="I120">
        <f t="shared" si="18"/>
        <v>0</v>
      </c>
      <c r="J120">
        <f t="shared" si="19"/>
        <v>0</v>
      </c>
      <c r="K120">
        <f t="shared" si="20"/>
        <v>0</v>
      </c>
      <c r="L120">
        <f>SUM($K$8:$K120)</f>
        <v>0</v>
      </c>
      <c r="M120">
        <f t="shared" si="21"/>
        <v>0</v>
      </c>
    </row>
    <row r="121" spans="1:13" x14ac:dyDescent="0.25">
      <c r="A121" s="20"/>
      <c r="B121" s="21"/>
      <c r="C121" s="77">
        <f t="shared" si="16"/>
        <v>0</v>
      </c>
      <c r="D121" s="77">
        <f t="shared" si="17"/>
        <v>0</v>
      </c>
      <c r="F121">
        <f t="shared" si="22"/>
        <v>0</v>
      </c>
      <c r="H121">
        <f t="shared" si="15"/>
        <v>0</v>
      </c>
      <c r="I121">
        <f t="shared" si="18"/>
        <v>0</v>
      </c>
      <c r="J121">
        <f t="shared" si="19"/>
        <v>0</v>
      </c>
      <c r="K121">
        <f t="shared" si="20"/>
        <v>0</v>
      </c>
      <c r="L121">
        <f>SUM($K$8:$K121)</f>
        <v>0</v>
      </c>
      <c r="M121">
        <f t="shared" si="21"/>
        <v>0</v>
      </c>
    </row>
    <row r="122" spans="1:13" x14ac:dyDescent="0.25">
      <c r="A122" s="20"/>
      <c r="B122" s="21"/>
      <c r="C122" s="77">
        <f t="shared" si="16"/>
        <v>0</v>
      </c>
      <c r="D122" s="77">
        <f t="shared" si="17"/>
        <v>0</v>
      </c>
      <c r="F122">
        <f t="shared" si="22"/>
        <v>0</v>
      </c>
      <c r="H122">
        <f t="shared" si="15"/>
        <v>0</v>
      </c>
      <c r="I122">
        <f t="shared" si="18"/>
        <v>0</v>
      </c>
      <c r="J122">
        <f t="shared" si="19"/>
        <v>0</v>
      </c>
      <c r="K122">
        <f t="shared" si="20"/>
        <v>0</v>
      </c>
      <c r="L122">
        <f>SUM($K$8:$K122)</f>
        <v>0</v>
      </c>
      <c r="M122">
        <f t="shared" si="21"/>
        <v>0</v>
      </c>
    </row>
    <row r="123" spans="1:13" x14ac:dyDescent="0.25">
      <c r="A123" s="20"/>
      <c r="B123" s="21"/>
      <c r="C123" s="77">
        <f t="shared" si="16"/>
        <v>0</v>
      </c>
      <c r="D123" s="77">
        <f t="shared" si="17"/>
        <v>0</v>
      </c>
      <c r="F123">
        <f t="shared" si="22"/>
        <v>0</v>
      </c>
      <c r="H123">
        <f t="shared" si="15"/>
        <v>0</v>
      </c>
      <c r="I123">
        <f t="shared" si="18"/>
        <v>0</v>
      </c>
      <c r="J123">
        <f t="shared" si="19"/>
        <v>0</v>
      </c>
      <c r="K123">
        <f t="shared" si="20"/>
        <v>0</v>
      </c>
      <c r="L123">
        <f>SUM($K$8:$K123)</f>
        <v>0</v>
      </c>
      <c r="M123">
        <f t="shared" si="21"/>
        <v>0</v>
      </c>
    </row>
    <row r="124" spans="1:13" x14ac:dyDescent="0.25">
      <c r="A124" s="20"/>
      <c r="B124" s="21"/>
      <c r="C124" s="77">
        <f t="shared" si="16"/>
        <v>0</v>
      </c>
      <c r="D124" s="77">
        <f t="shared" si="17"/>
        <v>0</v>
      </c>
      <c r="F124">
        <f t="shared" si="22"/>
        <v>0</v>
      </c>
      <c r="H124">
        <f t="shared" si="15"/>
        <v>0</v>
      </c>
      <c r="I124">
        <f t="shared" si="18"/>
        <v>0</v>
      </c>
      <c r="J124">
        <f t="shared" si="19"/>
        <v>0</v>
      </c>
      <c r="K124">
        <f t="shared" si="20"/>
        <v>0</v>
      </c>
      <c r="L124">
        <f>SUM($K$8:$K124)</f>
        <v>0</v>
      </c>
      <c r="M124">
        <f t="shared" si="21"/>
        <v>0</v>
      </c>
    </row>
    <row r="125" spans="1:13" x14ac:dyDescent="0.25">
      <c r="A125" s="20"/>
      <c r="B125" s="21"/>
      <c r="C125" s="77">
        <f t="shared" si="16"/>
        <v>0</v>
      </c>
      <c r="D125" s="77">
        <f t="shared" si="17"/>
        <v>0</v>
      </c>
      <c r="F125">
        <f t="shared" si="22"/>
        <v>0</v>
      </c>
      <c r="H125">
        <f t="shared" si="15"/>
        <v>0</v>
      </c>
      <c r="I125">
        <f t="shared" si="18"/>
        <v>0</v>
      </c>
      <c r="J125">
        <f t="shared" si="19"/>
        <v>0</v>
      </c>
      <c r="K125">
        <f t="shared" si="20"/>
        <v>0</v>
      </c>
      <c r="L125">
        <f>SUM($K$8:$K125)</f>
        <v>0</v>
      </c>
      <c r="M125">
        <f t="shared" si="21"/>
        <v>0</v>
      </c>
    </row>
    <row r="126" spans="1:13" x14ac:dyDescent="0.25">
      <c r="A126" s="20"/>
      <c r="B126" s="21"/>
      <c r="C126" s="77">
        <f t="shared" si="16"/>
        <v>0</v>
      </c>
      <c r="D126" s="77">
        <f t="shared" si="17"/>
        <v>0</v>
      </c>
      <c r="F126">
        <f t="shared" si="22"/>
        <v>0</v>
      </c>
      <c r="H126">
        <f t="shared" si="15"/>
        <v>0</v>
      </c>
      <c r="I126">
        <f t="shared" si="18"/>
        <v>0</v>
      </c>
      <c r="J126">
        <f t="shared" si="19"/>
        <v>0</v>
      </c>
      <c r="K126">
        <f t="shared" si="20"/>
        <v>0</v>
      </c>
      <c r="L126">
        <f>SUM($K$8:$K126)</f>
        <v>0</v>
      </c>
      <c r="M126">
        <f t="shared" si="21"/>
        <v>0</v>
      </c>
    </row>
    <row r="127" spans="1:13" x14ac:dyDescent="0.25">
      <c r="A127" s="20"/>
      <c r="B127" s="21"/>
      <c r="C127" s="77">
        <f t="shared" si="16"/>
        <v>0</v>
      </c>
      <c r="D127" s="77">
        <f t="shared" si="17"/>
        <v>0</v>
      </c>
      <c r="F127">
        <f t="shared" si="22"/>
        <v>0</v>
      </c>
      <c r="H127">
        <f t="shared" si="15"/>
        <v>0</v>
      </c>
      <c r="I127">
        <f t="shared" si="18"/>
        <v>0</v>
      </c>
      <c r="J127">
        <f t="shared" si="19"/>
        <v>0</v>
      </c>
      <c r="K127">
        <f t="shared" si="20"/>
        <v>0</v>
      </c>
      <c r="L127">
        <f>SUM($K$8:$K127)</f>
        <v>0</v>
      </c>
      <c r="M127">
        <f t="shared" si="21"/>
        <v>0</v>
      </c>
    </row>
    <row r="128" spans="1:13" x14ac:dyDescent="0.25">
      <c r="A128" s="20"/>
      <c r="B128" s="21"/>
      <c r="C128" s="77">
        <f t="shared" si="16"/>
        <v>0</v>
      </c>
      <c r="D128" s="77">
        <f t="shared" si="17"/>
        <v>0</v>
      </c>
      <c r="F128">
        <f t="shared" si="22"/>
        <v>0</v>
      </c>
      <c r="H128">
        <f t="shared" si="15"/>
        <v>0</v>
      </c>
      <c r="I128">
        <f t="shared" si="18"/>
        <v>0</v>
      </c>
      <c r="J128">
        <f t="shared" si="19"/>
        <v>0</v>
      </c>
      <c r="K128">
        <f t="shared" si="20"/>
        <v>0</v>
      </c>
      <c r="L128">
        <f>SUM($K$8:$K128)</f>
        <v>0</v>
      </c>
      <c r="M128">
        <f t="shared" si="21"/>
        <v>0</v>
      </c>
    </row>
    <row r="129" spans="1:13" x14ac:dyDescent="0.25">
      <c r="A129" s="20"/>
      <c r="B129" s="21"/>
      <c r="C129" s="77">
        <f t="shared" si="16"/>
        <v>0</v>
      </c>
      <c r="D129" s="77">
        <f t="shared" si="17"/>
        <v>0</v>
      </c>
      <c r="F129">
        <f t="shared" si="22"/>
        <v>0</v>
      </c>
      <c r="H129">
        <f t="shared" si="15"/>
        <v>0</v>
      </c>
      <c r="I129">
        <f t="shared" si="18"/>
        <v>0</v>
      </c>
      <c r="J129">
        <f t="shared" si="19"/>
        <v>0</v>
      </c>
      <c r="K129">
        <f t="shared" si="20"/>
        <v>0</v>
      </c>
      <c r="L129">
        <f>SUM($K$8:$K129)</f>
        <v>0</v>
      </c>
      <c r="M129">
        <f t="shared" si="21"/>
        <v>0</v>
      </c>
    </row>
    <row r="130" spans="1:13" x14ac:dyDescent="0.25">
      <c r="A130" s="20"/>
      <c r="B130" s="21"/>
      <c r="C130" s="77">
        <f t="shared" si="16"/>
        <v>0</v>
      </c>
      <c r="D130" s="77">
        <f t="shared" si="17"/>
        <v>0</v>
      </c>
      <c r="F130">
        <f t="shared" si="22"/>
        <v>0</v>
      </c>
      <c r="H130">
        <f t="shared" si="15"/>
        <v>0</v>
      </c>
      <c r="I130">
        <f t="shared" si="18"/>
        <v>0</v>
      </c>
      <c r="J130">
        <f t="shared" si="19"/>
        <v>0</v>
      </c>
      <c r="K130">
        <f t="shared" si="20"/>
        <v>0</v>
      </c>
      <c r="L130">
        <f>SUM($K$8:$K130)</f>
        <v>0</v>
      </c>
      <c r="M130">
        <f t="shared" si="21"/>
        <v>0</v>
      </c>
    </row>
    <row r="131" spans="1:13" x14ac:dyDescent="0.25">
      <c r="A131" s="20"/>
      <c r="B131" s="21"/>
      <c r="C131" s="77">
        <f t="shared" si="16"/>
        <v>0</v>
      </c>
      <c r="D131" s="77">
        <f t="shared" si="17"/>
        <v>0</v>
      </c>
      <c r="F131">
        <f t="shared" si="22"/>
        <v>0</v>
      </c>
      <c r="H131">
        <f t="shared" si="15"/>
        <v>0</v>
      </c>
      <c r="I131">
        <f t="shared" si="18"/>
        <v>0</v>
      </c>
      <c r="J131">
        <f t="shared" si="19"/>
        <v>0</v>
      </c>
      <c r="K131">
        <f t="shared" si="20"/>
        <v>0</v>
      </c>
      <c r="L131">
        <f>SUM($K$8:$K131)</f>
        <v>0</v>
      </c>
      <c r="M131">
        <f t="shared" si="21"/>
        <v>0</v>
      </c>
    </row>
    <row r="132" spans="1:13" x14ac:dyDescent="0.25">
      <c r="A132" s="20"/>
      <c r="B132" s="21"/>
      <c r="C132" s="77">
        <f t="shared" si="16"/>
        <v>0</v>
      </c>
      <c r="D132" s="77">
        <f t="shared" si="17"/>
        <v>0</v>
      </c>
      <c r="F132">
        <f t="shared" si="22"/>
        <v>0</v>
      </c>
      <c r="H132">
        <f t="shared" si="15"/>
        <v>0</v>
      </c>
      <c r="I132">
        <f t="shared" si="18"/>
        <v>0</v>
      </c>
      <c r="J132">
        <f t="shared" si="19"/>
        <v>0</v>
      </c>
      <c r="K132">
        <f t="shared" si="20"/>
        <v>0</v>
      </c>
      <c r="L132">
        <f>SUM($K$8:$K132)</f>
        <v>0</v>
      </c>
      <c r="M132">
        <f t="shared" si="21"/>
        <v>0</v>
      </c>
    </row>
    <row r="133" spans="1:13" x14ac:dyDescent="0.25">
      <c r="A133" s="20"/>
      <c r="B133" s="21"/>
      <c r="C133" s="77">
        <f t="shared" si="16"/>
        <v>0</v>
      </c>
      <c r="D133" s="77">
        <f t="shared" si="17"/>
        <v>0</v>
      </c>
      <c r="F133">
        <f t="shared" si="22"/>
        <v>0</v>
      </c>
      <c r="H133">
        <f t="shared" si="15"/>
        <v>0</v>
      </c>
      <c r="I133">
        <f t="shared" si="18"/>
        <v>0</v>
      </c>
      <c r="J133">
        <f t="shared" si="19"/>
        <v>0</v>
      </c>
      <c r="K133">
        <f t="shared" si="20"/>
        <v>0</v>
      </c>
      <c r="L133">
        <f>SUM($K$8:$K133)</f>
        <v>0</v>
      </c>
      <c r="M133">
        <f t="shared" si="21"/>
        <v>0</v>
      </c>
    </row>
    <row r="134" spans="1:13" x14ac:dyDescent="0.25">
      <c r="A134" s="20"/>
      <c r="B134" s="21"/>
      <c r="C134" s="77">
        <f t="shared" si="16"/>
        <v>0</v>
      </c>
      <c r="D134" s="77">
        <f t="shared" si="17"/>
        <v>0</v>
      </c>
      <c r="F134">
        <f t="shared" si="22"/>
        <v>0</v>
      </c>
      <c r="H134">
        <f t="shared" si="15"/>
        <v>0</v>
      </c>
      <c r="I134">
        <f t="shared" si="18"/>
        <v>0</v>
      </c>
      <c r="J134">
        <f t="shared" si="19"/>
        <v>0</v>
      </c>
      <c r="K134">
        <f t="shared" si="20"/>
        <v>0</v>
      </c>
      <c r="L134">
        <f>SUM($K$8:$K134)</f>
        <v>0</v>
      </c>
      <c r="M134">
        <f t="shared" si="21"/>
        <v>0</v>
      </c>
    </row>
    <row r="135" spans="1:13" x14ac:dyDescent="0.25">
      <c r="A135" s="20"/>
      <c r="B135" s="21"/>
      <c r="C135" s="77">
        <f t="shared" si="16"/>
        <v>0</v>
      </c>
      <c r="D135" s="77">
        <f t="shared" si="17"/>
        <v>0</v>
      </c>
      <c r="F135">
        <f t="shared" si="22"/>
        <v>0</v>
      </c>
      <c r="H135">
        <f t="shared" si="15"/>
        <v>0</v>
      </c>
      <c r="I135">
        <f t="shared" si="18"/>
        <v>0</v>
      </c>
      <c r="J135">
        <f t="shared" si="19"/>
        <v>0</v>
      </c>
      <c r="K135">
        <f t="shared" si="20"/>
        <v>0</v>
      </c>
      <c r="L135">
        <f>SUM($K$8:$K135)</f>
        <v>0</v>
      </c>
      <c r="M135">
        <f t="shared" si="21"/>
        <v>0</v>
      </c>
    </row>
    <row r="136" spans="1:13" x14ac:dyDescent="0.25">
      <c r="A136" s="20"/>
      <c r="B136" s="21"/>
      <c r="C136" s="77">
        <f t="shared" si="16"/>
        <v>0</v>
      </c>
      <c r="D136" s="77">
        <f t="shared" si="17"/>
        <v>0</v>
      </c>
      <c r="F136">
        <f t="shared" si="22"/>
        <v>0</v>
      </c>
      <c r="H136">
        <f t="shared" si="15"/>
        <v>0</v>
      </c>
      <c r="I136">
        <f t="shared" si="18"/>
        <v>0</v>
      </c>
      <c r="J136">
        <f t="shared" si="19"/>
        <v>0</v>
      </c>
      <c r="K136">
        <f t="shared" si="20"/>
        <v>0</v>
      </c>
      <c r="L136">
        <f>SUM($K$8:$K136)</f>
        <v>0</v>
      </c>
      <c r="M136">
        <f t="shared" si="21"/>
        <v>0</v>
      </c>
    </row>
    <row r="137" spans="1:13" x14ac:dyDescent="0.25">
      <c r="A137" s="20"/>
      <c r="B137" s="21"/>
      <c r="C137" s="77">
        <f t="shared" si="16"/>
        <v>0</v>
      </c>
      <c r="D137" s="77">
        <f t="shared" si="17"/>
        <v>0</v>
      </c>
      <c r="F137">
        <f t="shared" si="22"/>
        <v>0</v>
      </c>
      <c r="H137">
        <f t="shared" ref="H137:H200" si="23">IF(B137&gt;$B$3,1,0)</f>
        <v>0</v>
      </c>
      <c r="I137">
        <f t="shared" si="18"/>
        <v>0</v>
      </c>
      <c r="J137">
        <f t="shared" si="19"/>
        <v>0</v>
      </c>
      <c r="K137">
        <f t="shared" si="20"/>
        <v>0</v>
      </c>
      <c r="L137">
        <f>SUM($K$8:$K137)</f>
        <v>0</v>
      </c>
      <c r="M137">
        <f t="shared" si="21"/>
        <v>0</v>
      </c>
    </row>
    <row r="138" spans="1:13" x14ac:dyDescent="0.25">
      <c r="A138" s="20"/>
      <c r="B138" s="21"/>
      <c r="C138" s="77">
        <f t="shared" ref="C138:C201" si="24">2*B138-B139-B137</f>
        <v>0</v>
      </c>
      <c r="D138" s="77">
        <f t="shared" ref="D138:D201" si="25">B138+C138*$D$8</f>
        <v>0</v>
      </c>
      <c r="F138">
        <f t="shared" si="22"/>
        <v>0</v>
      </c>
      <c r="H138">
        <f t="shared" si="23"/>
        <v>0</v>
      </c>
      <c r="I138">
        <f t="shared" ref="I138:I201" si="26">IF(SIGN(F137) &gt; SIGN(F138),1,0)</f>
        <v>0</v>
      </c>
      <c r="J138">
        <f t="shared" ref="J138:J201" si="27">IF((F137 - F138)&gt;$G$3,1,0)</f>
        <v>0</v>
      </c>
      <c r="K138">
        <f t="shared" ref="K138:K201" si="28">H138*I138*J138</f>
        <v>0</v>
      </c>
      <c r="L138">
        <f>SUM($K$8:$K138)</f>
        <v>0</v>
      </c>
      <c r="M138">
        <f t="shared" ref="M138:M201" si="29">IF(K138,L138,0)</f>
        <v>0</v>
      </c>
    </row>
    <row r="139" spans="1:13" x14ac:dyDescent="0.25">
      <c r="A139" s="20"/>
      <c r="B139" s="21"/>
      <c r="C139" s="77">
        <f t="shared" si="24"/>
        <v>0</v>
      </c>
      <c r="D139" s="77">
        <f t="shared" si="25"/>
        <v>0</v>
      </c>
      <c r="F139">
        <f t="shared" si="22"/>
        <v>0</v>
      </c>
      <c r="H139">
        <f t="shared" si="23"/>
        <v>0</v>
      </c>
      <c r="I139">
        <f t="shared" si="26"/>
        <v>0</v>
      </c>
      <c r="J139">
        <f t="shared" si="27"/>
        <v>0</v>
      </c>
      <c r="K139">
        <f t="shared" si="28"/>
        <v>0</v>
      </c>
      <c r="L139">
        <f>SUM($K$8:$K139)</f>
        <v>0</v>
      </c>
      <c r="M139">
        <f t="shared" si="29"/>
        <v>0</v>
      </c>
    </row>
    <row r="140" spans="1:13" x14ac:dyDescent="0.25">
      <c r="A140" s="20"/>
      <c r="B140" s="21"/>
      <c r="C140" s="77">
        <f t="shared" si="24"/>
        <v>0</v>
      </c>
      <c r="D140" s="77">
        <f t="shared" si="25"/>
        <v>0</v>
      </c>
      <c r="F140">
        <f t="shared" si="22"/>
        <v>0</v>
      </c>
      <c r="H140">
        <f t="shared" si="23"/>
        <v>0</v>
      </c>
      <c r="I140">
        <f t="shared" si="26"/>
        <v>0</v>
      </c>
      <c r="J140">
        <f t="shared" si="27"/>
        <v>0</v>
      </c>
      <c r="K140">
        <f t="shared" si="28"/>
        <v>0</v>
      </c>
      <c r="L140">
        <f>SUM($K$8:$K140)</f>
        <v>0</v>
      </c>
      <c r="M140">
        <f t="shared" si="29"/>
        <v>0</v>
      </c>
    </row>
    <row r="141" spans="1:13" x14ac:dyDescent="0.25">
      <c r="A141" s="20"/>
      <c r="B141" s="21"/>
      <c r="C141" s="77">
        <f t="shared" si="24"/>
        <v>0</v>
      </c>
      <c r="D141" s="77">
        <f t="shared" si="25"/>
        <v>0</v>
      </c>
      <c r="F141">
        <f t="shared" si="22"/>
        <v>0</v>
      </c>
      <c r="H141">
        <f t="shared" si="23"/>
        <v>0</v>
      </c>
      <c r="I141">
        <f t="shared" si="26"/>
        <v>0</v>
      </c>
      <c r="J141">
        <f t="shared" si="27"/>
        <v>0</v>
      </c>
      <c r="K141">
        <f t="shared" si="28"/>
        <v>0</v>
      </c>
      <c r="L141">
        <f>SUM($K$8:$K141)</f>
        <v>0</v>
      </c>
      <c r="M141">
        <f t="shared" si="29"/>
        <v>0</v>
      </c>
    </row>
    <row r="142" spans="1:13" x14ac:dyDescent="0.25">
      <c r="A142" s="20"/>
      <c r="B142" s="21"/>
      <c r="C142" s="77">
        <f t="shared" si="24"/>
        <v>0</v>
      </c>
      <c r="D142" s="77">
        <f t="shared" si="25"/>
        <v>0</v>
      </c>
      <c r="F142">
        <f t="shared" si="22"/>
        <v>0</v>
      </c>
      <c r="H142">
        <f t="shared" si="23"/>
        <v>0</v>
      </c>
      <c r="I142">
        <f t="shared" si="26"/>
        <v>0</v>
      </c>
      <c r="J142">
        <f t="shared" si="27"/>
        <v>0</v>
      </c>
      <c r="K142">
        <f t="shared" si="28"/>
        <v>0</v>
      </c>
      <c r="L142">
        <f>SUM($K$8:$K142)</f>
        <v>0</v>
      </c>
      <c r="M142">
        <f t="shared" si="29"/>
        <v>0</v>
      </c>
    </row>
    <row r="143" spans="1:13" x14ac:dyDescent="0.25">
      <c r="A143" s="20"/>
      <c r="B143" s="21"/>
      <c r="C143" s="77">
        <f t="shared" si="24"/>
        <v>0</v>
      </c>
      <c r="D143" s="77">
        <f t="shared" si="25"/>
        <v>0</v>
      </c>
      <c r="F143">
        <f t="shared" si="22"/>
        <v>0</v>
      </c>
      <c r="H143">
        <f t="shared" si="23"/>
        <v>0</v>
      </c>
      <c r="I143">
        <f t="shared" si="26"/>
        <v>0</v>
      </c>
      <c r="J143">
        <f t="shared" si="27"/>
        <v>0</v>
      </c>
      <c r="K143">
        <f t="shared" si="28"/>
        <v>0</v>
      </c>
      <c r="L143">
        <f>SUM($K$8:$K143)</f>
        <v>0</v>
      </c>
      <c r="M143">
        <f t="shared" si="29"/>
        <v>0</v>
      </c>
    </row>
    <row r="144" spans="1:13" x14ac:dyDescent="0.25">
      <c r="A144" s="20"/>
      <c r="B144" s="21"/>
      <c r="C144" s="77">
        <f t="shared" si="24"/>
        <v>0</v>
      </c>
      <c r="D144" s="77">
        <f t="shared" si="25"/>
        <v>0</v>
      </c>
      <c r="F144">
        <f t="shared" si="22"/>
        <v>0</v>
      </c>
      <c r="H144">
        <f t="shared" si="23"/>
        <v>0</v>
      </c>
      <c r="I144">
        <f t="shared" si="26"/>
        <v>0</v>
      </c>
      <c r="J144">
        <f t="shared" si="27"/>
        <v>0</v>
      </c>
      <c r="K144">
        <f t="shared" si="28"/>
        <v>0</v>
      </c>
      <c r="L144">
        <f>SUM($K$8:$K144)</f>
        <v>0</v>
      </c>
      <c r="M144">
        <f t="shared" si="29"/>
        <v>0</v>
      </c>
    </row>
    <row r="145" spans="1:13" x14ac:dyDescent="0.25">
      <c r="A145" s="20"/>
      <c r="B145" s="21"/>
      <c r="C145" s="77">
        <f t="shared" si="24"/>
        <v>0</v>
      </c>
      <c r="D145" s="77">
        <f t="shared" si="25"/>
        <v>0</v>
      </c>
      <c r="F145">
        <f t="shared" si="22"/>
        <v>0</v>
      </c>
      <c r="H145">
        <f t="shared" si="23"/>
        <v>0</v>
      </c>
      <c r="I145">
        <f t="shared" si="26"/>
        <v>0</v>
      </c>
      <c r="J145">
        <f t="shared" si="27"/>
        <v>0</v>
      </c>
      <c r="K145">
        <f t="shared" si="28"/>
        <v>0</v>
      </c>
      <c r="L145">
        <f>SUM($K$8:$K145)</f>
        <v>0</v>
      </c>
      <c r="M145">
        <f t="shared" si="29"/>
        <v>0</v>
      </c>
    </row>
    <row r="146" spans="1:13" x14ac:dyDescent="0.25">
      <c r="A146" s="20"/>
      <c r="B146" s="21"/>
      <c r="C146" s="77">
        <f t="shared" si="24"/>
        <v>0</v>
      </c>
      <c r="D146" s="77">
        <f t="shared" si="25"/>
        <v>0</v>
      </c>
      <c r="F146">
        <f t="shared" ref="F146:F209" si="30">(D138*$L$5+D139*$M$5+D140*$N$5+D141*$O$5+D142*$P$5+D143*$Q$5+D144*$R$5+D145*$S$5+D146*$T$5+D147*$U$5+D148*$V$5+D149*$W$5+D150*$X$5+D151*$Y$5+D152*$Z$5+D153*$AA$5+D154*$AB$5)</f>
        <v>0</v>
      </c>
      <c r="H146">
        <f t="shared" si="23"/>
        <v>0</v>
      </c>
      <c r="I146">
        <f t="shared" si="26"/>
        <v>0</v>
      </c>
      <c r="J146">
        <f t="shared" si="27"/>
        <v>0</v>
      </c>
      <c r="K146">
        <f t="shared" si="28"/>
        <v>0</v>
      </c>
      <c r="L146">
        <f>SUM($K$8:$K146)</f>
        <v>0</v>
      </c>
      <c r="M146">
        <f t="shared" si="29"/>
        <v>0</v>
      </c>
    </row>
    <row r="147" spans="1:13" x14ac:dyDescent="0.25">
      <c r="A147" s="20"/>
      <c r="B147" s="21"/>
      <c r="C147" s="77">
        <f t="shared" si="24"/>
        <v>0</v>
      </c>
      <c r="D147" s="77">
        <f t="shared" si="25"/>
        <v>0</v>
      </c>
      <c r="F147">
        <f t="shared" si="30"/>
        <v>0</v>
      </c>
      <c r="H147">
        <f t="shared" si="23"/>
        <v>0</v>
      </c>
      <c r="I147">
        <f t="shared" si="26"/>
        <v>0</v>
      </c>
      <c r="J147">
        <f t="shared" si="27"/>
        <v>0</v>
      </c>
      <c r="K147">
        <f t="shared" si="28"/>
        <v>0</v>
      </c>
      <c r="L147">
        <f>SUM($K$8:$K147)</f>
        <v>0</v>
      </c>
      <c r="M147">
        <f t="shared" si="29"/>
        <v>0</v>
      </c>
    </row>
    <row r="148" spans="1:13" x14ac:dyDescent="0.25">
      <c r="A148" s="20"/>
      <c r="B148" s="21"/>
      <c r="C148" s="77">
        <f t="shared" si="24"/>
        <v>0</v>
      </c>
      <c r="D148" s="77">
        <f t="shared" si="25"/>
        <v>0</v>
      </c>
      <c r="F148">
        <f t="shared" si="30"/>
        <v>0</v>
      </c>
      <c r="H148">
        <f t="shared" si="23"/>
        <v>0</v>
      </c>
      <c r="I148">
        <f t="shared" si="26"/>
        <v>0</v>
      </c>
      <c r="J148">
        <f t="shared" si="27"/>
        <v>0</v>
      </c>
      <c r="K148">
        <f t="shared" si="28"/>
        <v>0</v>
      </c>
      <c r="L148">
        <f>SUM($K$8:$K148)</f>
        <v>0</v>
      </c>
      <c r="M148">
        <f t="shared" si="29"/>
        <v>0</v>
      </c>
    </row>
    <row r="149" spans="1:13" x14ac:dyDescent="0.25">
      <c r="A149" s="20"/>
      <c r="B149" s="21"/>
      <c r="C149" s="77">
        <f t="shared" si="24"/>
        <v>0</v>
      </c>
      <c r="D149" s="77">
        <f t="shared" si="25"/>
        <v>0</v>
      </c>
      <c r="F149">
        <f t="shared" si="30"/>
        <v>0</v>
      </c>
      <c r="H149">
        <f t="shared" si="23"/>
        <v>0</v>
      </c>
      <c r="I149">
        <f t="shared" si="26"/>
        <v>0</v>
      </c>
      <c r="J149">
        <f t="shared" si="27"/>
        <v>0</v>
      </c>
      <c r="K149">
        <f t="shared" si="28"/>
        <v>0</v>
      </c>
      <c r="L149">
        <f>SUM($K$8:$K149)</f>
        <v>0</v>
      </c>
      <c r="M149">
        <f t="shared" si="29"/>
        <v>0</v>
      </c>
    </row>
    <row r="150" spans="1:13" x14ac:dyDescent="0.25">
      <c r="A150" s="20"/>
      <c r="B150" s="21"/>
      <c r="C150" s="77">
        <f t="shared" si="24"/>
        <v>0</v>
      </c>
      <c r="D150" s="77">
        <f t="shared" si="25"/>
        <v>0</v>
      </c>
      <c r="F150">
        <f t="shared" si="30"/>
        <v>0</v>
      </c>
      <c r="H150">
        <f t="shared" si="23"/>
        <v>0</v>
      </c>
      <c r="I150">
        <f t="shared" si="26"/>
        <v>0</v>
      </c>
      <c r="J150">
        <f t="shared" si="27"/>
        <v>0</v>
      </c>
      <c r="K150">
        <f t="shared" si="28"/>
        <v>0</v>
      </c>
      <c r="L150">
        <f>SUM($K$8:$K150)</f>
        <v>0</v>
      </c>
      <c r="M150">
        <f t="shared" si="29"/>
        <v>0</v>
      </c>
    </row>
    <row r="151" spans="1:13" x14ac:dyDescent="0.25">
      <c r="A151" s="20"/>
      <c r="B151" s="21"/>
      <c r="C151" s="77">
        <f t="shared" si="24"/>
        <v>0</v>
      </c>
      <c r="D151" s="77">
        <f t="shared" si="25"/>
        <v>0</v>
      </c>
      <c r="F151">
        <f t="shared" si="30"/>
        <v>0</v>
      </c>
      <c r="H151">
        <f t="shared" si="23"/>
        <v>0</v>
      </c>
      <c r="I151">
        <f t="shared" si="26"/>
        <v>0</v>
      </c>
      <c r="J151">
        <f t="shared" si="27"/>
        <v>0</v>
      </c>
      <c r="K151">
        <f t="shared" si="28"/>
        <v>0</v>
      </c>
      <c r="L151">
        <f>SUM($K$8:$K151)</f>
        <v>0</v>
      </c>
      <c r="M151">
        <f t="shared" si="29"/>
        <v>0</v>
      </c>
    </row>
    <row r="152" spans="1:13" x14ac:dyDescent="0.25">
      <c r="A152" s="20"/>
      <c r="B152" s="21"/>
      <c r="C152" s="77">
        <f t="shared" si="24"/>
        <v>0</v>
      </c>
      <c r="D152" s="77">
        <f t="shared" si="25"/>
        <v>0</v>
      </c>
      <c r="F152">
        <f t="shared" si="30"/>
        <v>0</v>
      </c>
      <c r="H152">
        <f t="shared" si="23"/>
        <v>0</v>
      </c>
      <c r="I152">
        <f t="shared" si="26"/>
        <v>0</v>
      </c>
      <c r="J152">
        <f t="shared" si="27"/>
        <v>0</v>
      </c>
      <c r="K152">
        <f t="shared" si="28"/>
        <v>0</v>
      </c>
      <c r="L152">
        <f>SUM($K$8:$K152)</f>
        <v>0</v>
      </c>
      <c r="M152">
        <f t="shared" si="29"/>
        <v>0</v>
      </c>
    </row>
    <row r="153" spans="1:13" x14ac:dyDescent="0.25">
      <c r="A153" s="20"/>
      <c r="B153" s="21"/>
      <c r="C153" s="77">
        <f t="shared" si="24"/>
        <v>0</v>
      </c>
      <c r="D153" s="77">
        <f t="shared" si="25"/>
        <v>0</v>
      </c>
      <c r="F153">
        <f t="shared" si="30"/>
        <v>0</v>
      </c>
      <c r="H153">
        <f t="shared" si="23"/>
        <v>0</v>
      </c>
      <c r="I153">
        <f t="shared" si="26"/>
        <v>0</v>
      </c>
      <c r="J153">
        <f t="shared" si="27"/>
        <v>0</v>
      </c>
      <c r="K153">
        <f t="shared" si="28"/>
        <v>0</v>
      </c>
      <c r="L153">
        <f>SUM($K$8:$K153)</f>
        <v>0</v>
      </c>
      <c r="M153">
        <f t="shared" si="29"/>
        <v>0</v>
      </c>
    </row>
    <row r="154" spans="1:13" x14ac:dyDescent="0.25">
      <c r="A154" s="20"/>
      <c r="B154" s="21"/>
      <c r="C154" s="77">
        <f t="shared" si="24"/>
        <v>0</v>
      </c>
      <c r="D154" s="77">
        <f t="shared" si="25"/>
        <v>0</v>
      </c>
      <c r="F154">
        <f t="shared" si="30"/>
        <v>0</v>
      </c>
      <c r="H154">
        <f t="shared" si="23"/>
        <v>0</v>
      </c>
      <c r="I154">
        <f t="shared" si="26"/>
        <v>0</v>
      </c>
      <c r="J154">
        <f t="shared" si="27"/>
        <v>0</v>
      </c>
      <c r="K154">
        <f t="shared" si="28"/>
        <v>0</v>
      </c>
      <c r="L154">
        <f>SUM($K$8:$K154)</f>
        <v>0</v>
      </c>
      <c r="M154">
        <f t="shared" si="29"/>
        <v>0</v>
      </c>
    </row>
    <row r="155" spans="1:13" x14ac:dyDescent="0.25">
      <c r="A155" s="20"/>
      <c r="B155" s="21"/>
      <c r="C155" s="77">
        <f t="shared" si="24"/>
        <v>0</v>
      </c>
      <c r="D155" s="77">
        <f t="shared" si="25"/>
        <v>0</v>
      </c>
      <c r="F155">
        <f t="shared" si="30"/>
        <v>0</v>
      </c>
      <c r="H155">
        <f t="shared" si="23"/>
        <v>0</v>
      </c>
      <c r="I155">
        <f t="shared" si="26"/>
        <v>0</v>
      </c>
      <c r="J155">
        <f t="shared" si="27"/>
        <v>0</v>
      </c>
      <c r="K155">
        <f t="shared" si="28"/>
        <v>0</v>
      </c>
      <c r="L155">
        <f>SUM($K$8:$K155)</f>
        <v>0</v>
      </c>
      <c r="M155">
        <f t="shared" si="29"/>
        <v>0</v>
      </c>
    </row>
    <row r="156" spans="1:13" x14ac:dyDescent="0.25">
      <c r="A156" s="20"/>
      <c r="B156" s="21"/>
      <c r="C156" s="77">
        <f t="shared" si="24"/>
        <v>0</v>
      </c>
      <c r="D156" s="77">
        <f t="shared" si="25"/>
        <v>0</v>
      </c>
      <c r="F156">
        <f t="shared" si="30"/>
        <v>0</v>
      </c>
      <c r="H156">
        <f t="shared" si="23"/>
        <v>0</v>
      </c>
      <c r="I156">
        <f t="shared" si="26"/>
        <v>0</v>
      </c>
      <c r="J156">
        <f t="shared" si="27"/>
        <v>0</v>
      </c>
      <c r="K156">
        <f t="shared" si="28"/>
        <v>0</v>
      </c>
      <c r="L156">
        <f>SUM($K$8:$K156)</f>
        <v>0</v>
      </c>
      <c r="M156">
        <f t="shared" si="29"/>
        <v>0</v>
      </c>
    </row>
    <row r="157" spans="1:13" x14ac:dyDescent="0.25">
      <c r="A157" s="20"/>
      <c r="B157" s="21"/>
      <c r="C157" s="77">
        <f t="shared" si="24"/>
        <v>0</v>
      </c>
      <c r="D157" s="77">
        <f t="shared" si="25"/>
        <v>0</v>
      </c>
      <c r="F157">
        <f t="shared" si="30"/>
        <v>0</v>
      </c>
      <c r="H157">
        <f t="shared" si="23"/>
        <v>0</v>
      </c>
      <c r="I157">
        <f t="shared" si="26"/>
        <v>0</v>
      </c>
      <c r="J157">
        <f t="shared" si="27"/>
        <v>0</v>
      </c>
      <c r="K157">
        <f t="shared" si="28"/>
        <v>0</v>
      </c>
      <c r="L157">
        <f>SUM($K$8:$K157)</f>
        <v>0</v>
      </c>
      <c r="M157">
        <f t="shared" si="29"/>
        <v>0</v>
      </c>
    </row>
    <row r="158" spans="1:13" x14ac:dyDescent="0.25">
      <c r="A158" s="20"/>
      <c r="B158" s="21"/>
      <c r="C158" s="77">
        <f t="shared" si="24"/>
        <v>0</v>
      </c>
      <c r="D158" s="77">
        <f t="shared" si="25"/>
        <v>0</v>
      </c>
      <c r="F158">
        <f t="shared" si="30"/>
        <v>0</v>
      </c>
      <c r="H158">
        <f t="shared" si="23"/>
        <v>0</v>
      </c>
      <c r="I158">
        <f t="shared" si="26"/>
        <v>0</v>
      </c>
      <c r="J158">
        <f t="shared" si="27"/>
        <v>0</v>
      </c>
      <c r="K158">
        <f t="shared" si="28"/>
        <v>0</v>
      </c>
      <c r="L158">
        <f>SUM($K$8:$K158)</f>
        <v>0</v>
      </c>
      <c r="M158">
        <f t="shared" si="29"/>
        <v>0</v>
      </c>
    </row>
    <row r="159" spans="1:13" x14ac:dyDescent="0.25">
      <c r="A159" s="20"/>
      <c r="B159" s="21"/>
      <c r="C159" s="77">
        <f t="shared" si="24"/>
        <v>0</v>
      </c>
      <c r="D159" s="77">
        <f t="shared" si="25"/>
        <v>0</v>
      </c>
      <c r="F159">
        <f t="shared" si="30"/>
        <v>0</v>
      </c>
      <c r="H159">
        <f t="shared" si="23"/>
        <v>0</v>
      </c>
      <c r="I159">
        <f t="shared" si="26"/>
        <v>0</v>
      </c>
      <c r="J159">
        <f t="shared" si="27"/>
        <v>0</v>
      </c>
      <c r="K159">
        <f t="shared" si="28"/>
        <v>0</v>
      </c>
      <c r="L159">
        <f>SUM($K$8:$K159)</f>
        <v>0</v>
      </c>
      <c r="M159">
        <f t="shared" si="29"/>
        <v>0</v>
      </c>
    </row>
    <row r="160" spans="1:13" x14ac:dyDescent="0.25">
      <c r="A160" s="20"/>
      <c r="B160" s="21"/>
      <c r="C160" s="77">
        <f t="shared" si="24"/>
        <v>0</v>
      </c>
      <c r="D160" s="77">
        <f t="shared" si="25"/>
        <v>0</v>
      </c>
      <c r="F160">
        <f t="shared" si="30"/>
        <v>0</v>
      </c>
      <c r="H160">
        <f t="shared" si="23"/>
        <v>0</v>
      </c>
      <c r="I160">
        <f t="shared" si="26"/>
        <v>0</v>
      </c>
      <c r="J160">
        <f t="shared" si="27"/>
        <v>0</v>
      </c>
      <c r="K160">
        <f t="shared" si="28"/>
        <v>0</v>
      </c>
      <c r="L160">
        <f>SUM($K$8:$K160)</f>
        <v>0</v>
      </c>
      <c r="M160">
        <f t="shared" si="29"/>
        <v>0</v>
      </c>
    </row>
    <row r="161" spans="1:13" x14ac:dyDescent="0.25">
      <c r="A161" s="20"/>
      <c r="B161" s="21"/>
      <c r="C161" s="77">
        <f t="shared" si="24"/>
        <v>0</v>
      </c>
      <c r="D161" s="77">
        <f t="shared" si="25"/>
        <v>0</v>
      </c>
      <c r="F161">
        <f t="shared" si="30"/>
        <v>0</v>
      </c>
      <c r="H161">
        <f t="shared" si="23"/>
        <v>0</v>
      </c>
      <c r="I161">
        <f t="shared" si="26"/>
        <v>0</v>
      </c>
      <c r="J161">
        <f t="shared" si="27"/>
        <v>0</v>
      </c>
      <c r="K161">
        <f t="shared" si="28"/>
        <v>0</v>
      </c>
      <c r="L161">
        <f>SUM($K$8:$K161)</f>
        <v>0</v>
      </c>
      <c r="M161">
        <f t="shared" si="29"/>
        <v>0</v>
      </c>
    </row>
    <row r="162" spans="1:13" x14ac:dyDescent="0.25">
      <c r="A162" s="20"/>
      <c r="B162" s="21"/>
      <c r="C162" s="77">
        <f t="shared" si="24"/>
        <v>0</v>
      </c>
      <c r="D162" s="77">
        <f t="shared" si="25"/>
        <v>0</v>
      </c>
      <c r="F162">
        <f t="shared" si="30"/>
        <v>0</v>
      </c>
      <c r="H162">
        <f t="shared" si="23"/>
        <v>0</v>
      </c>
      <c r="I162">
        <f t="shared" si="26"/>
        <v>0</v>
      </c>
      <c r="J162">
        <f t="shared" si="27"/>
        <v>0</v>
      </c>
      <c r="K162">
        <f t="shared" si="28"/>
        <v>0</v>
      </c>
      <c r="L162">
        <f>SUM($K$8:$K162)</f>
        <v>0</v>
      </c>
      <c r="M162">
        <f t="shared" si="29"/>
        <v>0</v>
      </c>
    </row>
    <row r="163" spans="1:13" x14ac:dyDescent="0.25">
      <c r="A163" s="20"/>
      <c r="B163" s="21"/>
      <c r="C163" s="77">
        <f t="shared" si="24"/>
        <v>0</v>
      </c>
      <c r="D163" s="77">
        <f t="shared" si="25"/>
        <v>0</v>
      </c>
      <c r="F163">
        <f t="shared" si="30"/>
        <v>0</v>
      </c>
      <c r="H163">
        <f t="shared" si="23"/>
        <v>0</v>
      </c>
      <c r="I163">
        <f t="shared" si="26"/>
        <v>0</v>
      </c>
      <c r="J163">
        <f t="shared" si="27"/>
        <v>0</v>
      </c>
      <c r="K163">
        <f t="shared" si="28"/>
        <v>0</v>
      </c>
      <c r="L163">
        <f>SUM($K$8:$K163)</f>
        <v>0</v>
      </c>
      <c r="M163">
        <f t="shared" si="29"/>
        <v>0</v>
      </c>
    </row>
    <row r="164" spans="1:13" x14ac:dyDescent="0.25">
      <c r="A164" s="20"/>
      <c r="B164" s="21"/>
      <c r="C164" s="77">
        <f t="shared" si="24"/>
        <v>0</v>
      </c>
      <c r="D164" s="77">
        <f t="shared" si="25"/>
        <v>0</v>
      </c>
      <c r="F164">
        <f t="shared" si="30"/>
        <v>0</v>
      </c>
      <c r="H164">
        <f t="shared" si="23"/>
        <v>0</v>
      </c>
      <c r="I164">
        <f t="shared" si="26"/>
        <v>0</v>
      </c>
      <c r="J164">
        <f t="shared" si="27"/>
        <v>0</v>
      </c>
      <c r="K164">
        <f t="shared" si="28"/>
        <v>0</v>
      </c>
      <c r="L164">
        <f>SUM($K$8:$K164)</f>
        <v>0</v>
      </c>
      <c r="M164">
        <f t="shared" si="29"/>
        <v>0</v>
      </c>
    </row>
    <row r="165" spans="1:13" x14ac:dyDescent="0.25">
      <c r="A165" s="20"/>
      <c r="B165" s="21"/>
      <c r="C165" s="77">
        <f t="shared" si="24"/>
        <v>0</v>
      </c>
      <c r="D165" s="77">
        <f t="shared" si="25"/>
        <v>0</v>
      </c>
      <c r="F165">
        <f t="shared" si="30"/>
        <v>0</v>
      </c>
      <c r="H165">
        <f t="shared" si="23"/>
        <v>0</v>
      </c>
      <c r="I165">
        <f t="shared" si="26"/>
        <v>0</v>
      </c>
      <c r="J165">
        <f t="shared" si="27"/>
        <v>0</v>
      </c>
      <c r="K165">
        <f t="shared" si="28"/>
        <v>0</v>
      </c>
      <c r="L165">
        <f>SUM($K$8:$K165)</f>
        <v>0</v>
      </c>
      <c r="M165">
        <f t="shared" si="29"/>
        <v>0</v>
      </c>
    </row>
    <row r="166" spans="1:13" x14ac:dyDescent="0.25">
      <c r="A166" s="20"/>
      <c r="B166" s="21"/>
      <c r="C166" s="77">
        <f t="shared" si="24"/>
        <v>0</v>
      </c>
      <c r="D166" s="77">
        <f t="shared" si="25"/>
        <v>0</v>
      </c>
      <c r="F166">
        <f t="shared" si="30"/>
        <v>0</v>
      </c>
      <c r="H166">
        <f t="shared" si="23"/>
        <v>0</v>
      </c>
      <c r="I166">
        <f t="shared" si="26"/>
        <v>0</v>
      </c>
      <c r="J166">
        <f t="shared" si="27"/>
        <v>0</v>
      </c>
      <c r="K166">
        <f t="shared" si="28"/>
        <v>0</v>
      </c>
      <c r="L166">
        <f>SUM($K$8:$K166)</f>
        <v>0</v>
      </c>
      <c r="M166">
        <f t="shared" si="29"/>
        <v>0</v>
      </c>
    </row>
    <row r="167" spans="1:13" x14ac:dyDescent="0.25">
      <c r="A167" s="20"/>
      <c r="B167" s="21"/>
      <c r="C167" s="77">
        <f t="shared" si="24"/>
        <v>0</v>
      </c>
      <c r="D167" s="77">
        <f t="shared" si="25"/>
        <v>0</v>
      </c>
      <c r="F167">
        <f t="shared" si="30"/>
        <v>0</v>
      </c>
      <c r="H167">
        <f t="shared" si="23"/>
        <v>0</v>
      </c>
      <c r="I167">
        <f t="shared" si="26"/>
        <v>0</v>
      </c>
      <c r="J167">
        <f t="shared" si="27"/>
        <v>0</v>
      </c>
      <c r="K167">
        <f t="shared" si="28"/>
        <v>0</v>
      </c>
      <c r="L167">
        <f>SUM($K$8:$K167)</f>
        <v>0</v>
      </c>
      <c r="M167">
        <f t="shared" si="29"/>
        <v>0</v>
      </c>
    </row>
    <row r="168" spans="1:13" x14ac:dyDescent="0.25">
      <c r="A168" s="20"/>
      <c r="B168" s="21"/>
      <c r="C168" s="77">
        <f t="shared" si="24"/>
        <v>0</v>
      </c>
      <c r="D168" s="77">
        <f t="shared" si="25"/>
        <v>0</v>
      </c>
      <c r="F168">
        <f t="shared" si="30"/>
        <v>0</v>
      </c>
      <c r="H168">
        <f t="shared" si="23"/>
        <v>0</v>
      </c>
      <c r="I168">
        <f t="shared" si="26"/>
        <v>0</v>
      </c>
      <c r="J168">
        <f t="shared" si="27"/>
        <v>0</v>
      </c>
      <c r="K168">
        <f t="shared" si="28"/>
        <v>0</v>
      </c>
      <c r="L168">
        <f>SUM($K$8:$K168)</f>
        <v>0</v>
      </c>
      <c r="M168">
        <f t="shared" si="29"/>
        <v>0</v>
      </c>
    </row>
    <row r="169" spans="1:13" x14ac:dyDescent="0.25">
      <c r="A169" s="20"/>
      <c r="B169" s="21"/>
      <c r="C169" s="77">
        <f t="shared" si="24"/>
        <v>0</v>
      </c>
      <c r="D169" s="77">
        <f t="shared" si="25"/>
        <v>0</v>
      </c>
      <c r="F169">
        <f t="shared" si="30"/>
        <v>0</v>
      </c>
      <c r="H169">
        <f t="shared" si="23"/>
        <v>0</v>
      </c>
      <c r="I169">
        <f t="shared" si="26"/>
        <v>0</v>
      </c>
      <c r="J169">
        <f t="shared" si="27"/>
        <v>0</v>
      </c>
      <c r="K169">
        <f t="shared" si="28"/>
        <v>0</v>
      </c>
      <c r="L169">
        <f>SUM($K$8:$K169)</f>
        <v>0</v>
      </c>
      <c r="M169">
        <f t="shared" si="29"/>
        <v>0</v>
      </c>
    </row>
    <row r="170" spans="1:13" x14ac:dyDescent="0.25">
      <c r="A170" s="20"/>
      <c r="B170" s="21"/>
      <c r="C170" s="77">
        <f t="shared" si="24"/>
        <v>0</v>
      </c>
      <c r="D170" s="77">
        <f t="shared" si="25"/>
        <v>0</v>
      </c>
      <c r="F170">
        <f t="shared" si="30"/>
        <v>0</v>
      </c>
      <c r="H170">
        <f t="shared" si="23"/>
        <v>0</v>
      </c>
      <c r="I170">
        <f t="shared" si="26"/>
        <v>0</v>
      </c>
      <c r="J170">
        <f t="shared" si="27"/>
        <v>0</v>
      </c>
      <c r="K170">
        <f t="shared" si="28"/>
        <v>0</v>
      </c>
      <c r="L170">
        <f>SUM($K$8:$K170)</f>
        <v>0</v>
      </c>
      <c r="M170">
        <f t="shared" si="29"/>
        <v>0</v>
      </c>
    </row>
    <row r="171" spans="1:13" x14ac:dyDescent="0.25">
      <c r="A171" s="20"/>
      <c r="B171" s="21"/>
      <c r="C171" s="77">
        <f t="shared" si="24"/>
        <v>0</v>
      </c>
      <c r="D171" s="77">
        <f t="shared" si="25"/>
        <v>0</v>
      </c>
      <c r="F171">
        <f t="shared" si="30"/>
        <v>0</v>
      </c>
      <c r="H171">
        <f t="shared" si="23"/>
        <v>0</v>
      </c>
      <c r="I171">
        <f t="shared" si="26"/>
        <v>0</v>
      </c>
      <c r="J171">
        <f t="shared" si="27"/>
        <v>0</v>
      </c>
      <c r="K171">
        <f t="shared" si="28"/>
        <v>0</v>
      </c>
      <c r="L171">
        <f>SUM($K$8:$K171)</f>
        <v>0</v>
      </c>
      <c r="M171">
        <f t="shared" si="29"/>
        <v>0</v>
      </c>
    </row>
    <row r="172" spans="1:13" x14ac:dyDescent="0.25">
      <c r="A172" s="20"/>
      <c r="B172" s="21"/>
      <c r="C172" s="77">
        <f t="shared" si="24"/>
        <v>0</v>
      </c>
      <c r="D172" s="77">
        <f t="shared" si="25"/>
        <v>0</v>
      </c>
      <c r="F172">
        <f t="shared" si="30"/>
        <v>0</v>
      </c>
      <c r="H172">
        <f t="shared" si="23"/>
        <v>0</v>
      </c>
      <c r="I172">
        <f t="shared" si="26"/>
        <v>0</v>
      </c>
      <c r="J172">
        <f t="shared" si="27"/>
        <v>0</v>
      </c>
      <c r="K172">
        <f t="shared" si="28"/>
        <v>0</v>
      </c>
      <c r="L172">
        <f>SUM($K$8:$K172)</f>
        <v>0</v>
      </c>
      <c r="M172">
        <f t="shared" si="29"/>
        <v>0</v>
      </c>
    </row>
    <row r="173" spans="1:13" x14ac:dyDescent="0.25">
      <c r="A173" s="20"/>
      <c r="B173" s="21"/>
      <c r="C173" s="77">
        <f t="shared" si="24"/>
        <v>0</v>
      </c>
      <c r="D173" s="77">
        <f t="shared" si="25"/>
        <v>0</v>
      </c>
      <c r="F173">
        <f t="shared" si="30"/>
        <v>0</v>
      </c>
      <c r="H173">
        <f t="shared" si="23"/>
        <v>0</v>
      </c>
      <c r="I173">
        <f t="shared" si="26"/>
        <v>0</v>
      </c>
      <c r="J173">
        <f t="shared" si="27"/>
        <v>0</v>
      </c>
      <c r="K173">
        <f t="shared" si="28"/>
        <v>0</v>
      </c>
      <c r="L173">
        <f>SUM($K$8:$K173)</f>
        <v>0</v>
      </c>
      <c r="M173">
        <f t="shared" si="29"/>
        <v>0</v>
      </c>
    </row>
    <row r="174" spans="1:13" x14ac:dyDescent="0.25">
      <c r="A174" s="20"/>
      <c r="B174" s="21"/>
      <c r="C174" s="77">
        <f t="shared" si="24"/>
        <v>0</v>
      </c>
      <c r="D174" s="77">
        <f t="shared" si="25"/>
        <v>0</v>
      </c>
      <c r="F174">
        <f t="shared" si="30"/>
        <v>0</v>
      </c>
      <c r="H174">
        <f t="shared" si="23"/>
        <v>0</v>
      </c>
      <c r="I174">
        <f t="shared" si="26"/>
        <v>0</v>
      </c>
      <c r="J174">
        <f t="shared" si="27"/>
        <v>0</v>
      </c>
      <c r="K174">
        <f t="shared" si="28"/>
        <v>0</v>
      </c>
      <c r="L174">
        <f>SUM($K$8:$K174)</f>
        <v>0</v>
      </c>
      <c r="M174">
        <f t="shared" si="29"/>
        <v>0</v>
      </c>
    </row>
    <row r="175" spans="1:13" x14ac:dyDescent="0.25">
      <c r="A175" s="20"/>
      <c r="B175" s="21"/>
      <c r="C175" s="77">
        <f t="shared" si="24"/>
        <v>0</v>
      </c>
      <c r="D175" s="77">
        <f t="shared" si="25"/>
        <v>0</v>
      </c>
      <c r="F175">
        <f t="shared" si="30"/>
        <v>0</v>
      </c>
      <c r="H175">
        <f t="shared" si="23"/>
        <v>0</v>
      </c>
      <c r="I175">
        <f t="shared" si="26"/>
        <v>0</v>
      </c>
      <c r="J175">
        <f t="shared" si="27"/>
        <v>0</v>
      </c>
      <c r="K175">
        <f t="shared" si="28"/>
        <v>0</v>
      </c>
      <c r="L175">
        <f>SUM($K$8:$K175)</f>
        <v>0</v>
      </c>
      <c r="M175">
        <f t="shared" si="29"/>
        <v>0</v>
      </c>
    </row>
    <row r="176" spans="1:13" x14ac:dyDescent="0.25">
      <c r="A176" s="20"/>
      <c r="B176" s="21"/>
      <c r="C176" s="77">
        <f t="shared" si="24"/>
        <v>0</v>
      </c>
      <c r="D176" s="77">
        <f t="shared" si="25"/>
        <v>0</v>
      </c>
      <c r="F176">
        <f t="shared" si="30"/>
        <v>0</v>
      </c>
      <c r="H176">
        <f t="shared" si="23"/>
        <v>0</v>
      </c>
      <c r="I176">
        <f t="shared" si="26"/>
        <v>0</v>
      </c>
      <c r="J176">
        <f t="shared" si="27"/>
        <v>0</v>
      </c>
      <c r="K176">
        <f t="shared" si="28"/>
        <v>0</v>
      </c>
      <c r="L176">
        <f>SUM($K$8:$K176)</f>
        <v>0</v>
      </c>
      <c r="M176">
        <f t="shared" si="29"/>
        <v>0</v>
      </c>
    </row>
    <row r="177" spans="1:13" x14ac:dyDescent="0.25">
      <c r="A177" s="20"/>
      <c r="B177" s="21"/>
      <c r="C177" s="77">
        <f t="shared" si="24"/>
        <v>0</v>
      </c>
      <c r="D177" s="77">
        <f t="shared" si="25"/>
        <v>0</v>
      </c>
      <c r="F177">
        <f t="shared" si="30"/>
        <v>0</v>
      </c>
      <c r="H177">
        <f t="shared" si="23"/>
        <v>0</v>
      </c>
      <c r="I177">
        <f t="shared" si="26"/>
        <v>0</v>
      </c>
      <c r="J177">
        <f t="shared" si="27"/>
        <v>0</v>
      </c>
      <c r="K177">
        <f t="shared" si="28"/>
        <v>0</v>
      </c>
      <c r="L177">
        <f>SUM($K$8:$K177)</f>
        <v>0</v>
      </c>
      <c r="M177">
        <f t="shared" si="29"/>
        <v>0</v>
      </c>
    </row>
    <row r="178" spans="1:13" x14ac:dyDescent="0.25">
      <c r="A178" s="20"/>
      <c r="B178" s="21"/>
      <c r="C178" s="77">
        <f t="shared" si="24"/>
        <v>0</v>
      </c>
      <c r="D178" s="77">
        <f t="shared" si="25"/>
        <v>0</v>
      </c>
      <c r="F178">
        <f t="shared" si="30"/>
        <v>0</v>
      </c>
      <c r="H178">
        <f t="shared" si="23"/>
        <v>0</v>
      </c>
      <c r="I178">
        <f t="shared" si="26"/>
        <v>0</v>
      </c>
      <c r="J178">
        <f t="shared" si="27"/>
        <v>0</v>
      </c>
      <c r="K178">
        <f t="shared" si="28"/>
        <v>0</v>
      </c>
      <c r="L178">
        <f>SUM($K$8:$K178)</f>
        <v>0</v>
      </c>
      <c r="M178">
        <f t="shared" si="29"/>
        <v>0</v>
      </c>
    </row>
    <row r="179" spans="1:13" x14ac:dyDescent="0.25">
      <c r="A179" s="20"/>
      <c r="B179" s="21"/>
      <c r="C179" s="77">
        <f t="shared" si="24"/>
        <v>0</v>
      </c>
      <c r="D179" s="77">
        <f t="shared" si="25"/>
        <v>0</v>
      </c>
      <c r="F179">
        <f t="shared" si="30"/>
        <v>0</v>
      </c>
      <c r="H179">
        <f t="shared" si="23"/>
        <v>0</v>
      </c>
      <c r="I179">
        <f t="shared" si="26"/>
        <v>0</v>
      </c>
      <c r="J179">
        <f t="shared" si="27"/>
        <v>0</v>
      </c>
      <c r="K179">
        <f t="shared" si="28"/>
        <v>0</v>
      </c>
      <c r="L179">
        <f>SUM($K$8:$K179)</f>
        <v>0</v>
      </c>
      <c r="M179">
        <f t="shared" si="29"/>
        <v>0</v>
      </c>
    </row>
    <row r="180" spans="1:13" x14ac:dyDescent="0.25">
      <c r="A180" s="20"/>
      <c r="B180" s="21"/>
      <c r="C180" s="77">
        <f t="shared" si="24"/>
        <v>0</v>
      </c>
      <c r="D180" s="77">
        <f t="shared" si="25"/>
        <v>0</v>
      </c>
      <c r="F180">
        <f t="shared" si="30"/>
        <v>0</v>
      </c>
      <c r="H180">
        <f t="shared" si="23"/>
        <v>0</v>
      </c>
      <c r="I180">
        <f t="shared" si="26"/>
        <v>0</v>
      </c>
      <c r="J180">
        <f t="shared" si="27"/>
        <v>0</v>
      </c>
      <c r="K180">
        <f t="shared" si="28"/>
        <v>0</v>
      </c>
      <c r="L180">
        <f>SUM($K$8:$K180)</f>
        <v>0</v>
      </c>
      <c r="M180">
        <f t="shared" si="29"/>
        <v>0</v>
      </c>
    </row>
    <row r="181" spans="1:13" x14ac:dyDescent="0.25">
      <c r="A181" s="20"/>
      <c r="B181" s="21"/>
      <c r="C181" s="77">
        <f t="shared" si="24"/>
        <v>0</v>
      </c>
      <c r="D181" s="77">
        <f t="shared" si="25"/>
        <v>0</v>
      </c>
      <c r="F181">
        <f t="shared" si="30"/>
        <v>0</v>
      </c>
      <c r="H181">
        <f t="shared" si="23"/>
        <v>0</v>
      </c>
      <c r="I181">
        <f t="shared" si="26"/>
        <v>0</v>
      </c>
      <c r="J181">
        <f t="shared" si="27"/>
        <v>0</v>
      </c>
      <c r="K181">
        <f t="shared" si="28"/>
        <v>0</v>
      </c>
      <c r="L181">
        <f>SUM($K$8:$K181)</f>
        <v>0</v>
      </c>
      <c r="M181">
        <f t="shared" si="29"/>
        <v>0</v>
      </c>
    </row>
    <row r="182" spans="1:13" x14ac:dyDescent="0.25">
      <c r="A182" s="20"/>
      <c r="B182" s="21"/>
      <c r="C182" s="77">
        <f t="shared" si="24"/>
        <v>0</v>
      </c>
      <c r="D182" s="77">
        <f t="shared" si="25"/>
        <v>0</v>
      </c>
      <c r="F182">
        <f t="shared" si="30"/>
        <v>0</v>
      </c>
      <c r="H182">
        <f t="shared" si="23"/>
        <v>0</v>
      </c>
      <c r="I182">
        <f t="shared" si="26"/>
        <v>0</v>
      </c>
      <c r="J182">
        <f t="shared" si="27"/>
        <v>0</v>
      </c>
      <c r="K182">
        <f t="shared" si="28"/>
        <v>0</v>
      </c>
      <c r="L182">
        <f>SUM($K$8:$K182)</f>
        <v>0</v>
      </c>
      <c r="M182">
        <f t="shared" si="29"/>
        <v>0</v>
      </c>
    </row>
    <row r="183" spans="1:13" x14ac:dyDescent="0.25">
      <c r="A183" s="20"/>
      <c r="B183" s="21"/>
      <c r="C183" s="77">
        <f t="shared" si="24"/>
        <v>0</v>
      </c>
      <c r="D183" s="77">
        <f t="shared" si="25"/>
        <v>0</v>
      </c>
      <c r="F183">
        <f t="shared" si="30"/>
        <v>0</v>
      </c>
      <c r="H183">
        <f t="shared" si="23"/>
        <v>0</v>
      </c>
      <c r="I183">
        <f t="shared" si="26"/>
        <v>0</v>
      </c>
      <c r="J183">
        <f t="shared" si="27"/>
        <v>0</v>
      </c>
      <c r="K183">
        <f t="shared" si="28"/>
        <v>0</v>
      </c>
      <c r="L183">
        <f>SUM($K$8:$K183)</f>
        <v>0</v>
      </c>
      <c r="M183">
        <f t="shared" si="29"/>
        <v>0</v>
      </c>
    </row>
    <row r="184" spans="1:13" x14ac:dyDescent="0.25">
      <c r="A184" s="20"/>
      <c r="B184" s="21"/>
      <c r="C184" s="77">
        <f t="shared" si="24"/>
        <v>0</v>
      </c>
      <c r="D184" s="77">
        <f t="shared" si="25"/>
        <v>0</v>
      </c>
      <c r="F184">
        <f t="shared" si="30"/>
        <v>0</v>
      </c>
      <c r="H184">
        <f t="shared" si="23"/>
        <v>0</v>
      </c>
      <c r="I184">
        <f t="shared" si="26"/>
        <v>0</v>
      </c>
      <c r="J184">
        <f t="shared" si="27"/>
        <v>0</v>
      </c>
      <c r="K184">
        <f t="shared" si="28"/>
        <v>0</v>
      </c>
      <c r="L184">
        <f>SUM($K$8:$K184)</f>
        <v>0</v>
      </c>
      <c r="M184">
        <f t="shared" si="29"/>
        <v>0</v>
      </c>
    </row>
    <row r="185" spans="1:13" x14ac:dyDescent="0.25">
      <c r="A185" s="20"/>
      <c r="B185" s="21"/>
      <c r="C185" s="77">
        <f t="shared" si="24"/>
        <v>0</v>
      </c>
      <c r="D185" s="77">
        <f t="shared" si="25"/>
        <v>0</v>
      </c>
      <c r="F185">
        <f t="shared" si="30"/>
        <v>0</v>
      </c>
      <c r="H185">
        <f t="shared" si="23"/>
        <v>0</v>
      </c>
      <c r="I185">
        <f t="shared" si="26"/>
        <v>0</v>
      </c>
      <c r="J185">
        <f t="shared" si="27"/>
        <v>0</v>
      </c>
      <c r="K185">
        <f t="shared" si="28"/>
        <v>0</v>
      </c>
      <c r="L185">
        <f>SUM($K$8:$K185)</f>
        <v>0</v>
      </c>
      <c r="M185">
        <f t="shared" si="29"/>
        <v>0</v>
      </c>
    </row>
    <row r="186" spans="1:13" x14ac:dyDescent="0.25">
      <c r="A186" s="20"/>
      <c r="B186" s="21"/>
      <c r="C186" s="77">
        <f t="shared" si="24"/>
        <v>0</v>
      </c>
      <c r="D186" s="77">
        <f t="shared" si="25"/>
        <v>0</v>
      </c>
      <c r="F186">
        <f t="shared" si="30"/>
        <v>0</v>
      </c>
      <c r="H186">
        <f t="shared" si="23"/>
        <v>0</v>
      </c>
      <c r="I186">
        <f t="shared" si="26"/>
        <v>0</v>
      </c>
      <c r="J186">
        <f t="shared" si="27"/>
        <v>0</v>
      </c>
      <c r="K186">
        <f t="shared" si="28"/>
        <v>0</v>
      </c>
      <c r="L186">
        <f>SUM($K$8:$K186)</f>
        <v>0</v>
      </c>
      <c r="M186">
        <f t="shared" si="29"/>
        <v>0</v>
      </c>
    </row>
    <row r="187" spans="1:13" x14ac:dyDescent="0.25">
      <c r="A187" s="20"/>
      <c r="B187" s="21"/>
      <c r="C187" s="77">
        <f t="shared" si="24"/>
        <v>0</v>
      </c>
      <c r="D187" s="77">
        <f t="shared" si="25"/>
        <v>0</v>
      </c>
      <c r="F187">
        <f t="shared" si="30"/>
        <v>0</v>
      </c>
      <c r="H187">
        <f t="shared" si="23"/>
        <v>0</v>
      </c>
      <c r="I187">
        <f t="shared" si="26"/>
        <v>0</v>
      </c>
      <c r="J187">
        <f t="shared" si="27"/>
        <v>0</v>
      </c>
      <c r="K187">
        <f t="shared" si="28"/>
        <v>0</v>
      </c>
      <c r="L187">
        <f>SUM($K$8:$K187)</f>
        <v>0</v>
      </c>
      <c r="M187">
        <f t="shared" si="29"/>
        <v>0</v>
      </c>
    </row>
    <row r="188" spans="1:13" x14ac:dyDescent="0.25">
      <c r="A188" s="20"/>
      <c r="B188" s="21"/>
      <c r="C188" s="77">
        <f t="shared" si="24"/>
        <v>0</v>
      </c>
      <c r="D188" s="77">
        <f t="shared" si="25"/>
        <v>0</v>
      </c>
      <c r="F188">
        <f t="shared" si="30"/>
        <v>0</v>
      </c>
      <c r="H188">
        <f t="shared" si="23"/>
        <v>0</v>
      </c>
      <c r="I188">
        <f t="shared" si="26"/>
        <v>0</v>
      </c>
      <c r="J188">
        <f t="shared" si="27"/>
        <v>0</v>
      </c>
      <c r="K188">
        <f t="shared" si="28"/>
        <v>0</v>
      </c>
      <c r="L188">
        <f>SUM($K$8:$K188)</f>
        <v>0</v>
      </c>
      <c r="M188">
        <f t="shared" si="29"/>
        <v>0</v>
      </c>
    </row>
    <row r="189" spans="1:13" x14ac:dyDescent="0.25">
      <c r="A189" s="20"/>
      <c r="B189" s="21"/>
      <c r="C189" s="77">
        <f t="shared" si="24"/>
        <v>0</v>
      </c>
      <c r="D189" s="77">
        <f t="shared" si="25"/>
        <v>0</v>
      </c>
      <c r="F189">
        <f t="shared" si="30"/>
        <v>0</v>
      </c>
      <c r="H189">
        <f t="shared" si="23"/>
        <v>0</v>
      </c>
      <c r="I189">
        <f t="shared" si="26"/>
        <v>0</v>
      </c>
      <c r="J189">
        <f t="shared" si="27"/>
        <v>0</v>
      </c>
      <c r="K189">
        <f t="shared" si="28"/>
        <v>0</v>
      </c>
      <c r="L189">
        <f>SUM($K$8:$K189)</f>
        <v>0</v>
      </c>
      <c r="M189">
        <f t="shared" si="29"/>
        <v>0</v>
      </c>
    </row>
    <row r="190" spans="1:13" x14ac:dyDescent="0.25">
      <c r="A190" s="20"/>
      <c r="B190" s="21"/>
      <c r="C190" s="77">
        <f t="shared" si="24"/>
        <v>0</v>
      </c>
      <c r="D190" s="77">
        <f t="shared" si="25"/>
        <v>0</v>
      </c>
      <c r="F190">
        <f t="shared" si="30"/>
        <v>0</v>
      </c>
      <c r="H190">
        <f t="shared" si="23"/>
        <v>0</v>
      </c>
      <c r="I190">
        <f t="shared" si="26"/>
        <v>0</v>
      </c>
      <c r="J190">
        <f t="shared" si="27"/>
        <v>0</v>
      </c>
      <c r="K190">
        <f t="shared" si="28"/>
        <v>0</v>
      </c>
      <c r="L190">
        <f>SUM($K$8:$K190)</f>
        <v>0</v>
      </c>
      <c r="M190">
        <f t="shared" si="29"/>
        <v>0</v>
      </c>
    </row>
    <row r="191" spans="1:13" x14ac:dyDescent="0.25">
      <c r="A191" s="20"/>
      <c r="B191" s="21"/>
      <c r="C191" s="77">
        <f t="shared" si="24"/>
        <v>0</v>
      </c>
      <c r="D191" s="77">
        <f t="shared" si="25"/>
        <v>0</v>
      </c>
      <c r="F191">
        <f t="shared" si="30"/>
        <v>0</v>
      </c>
      <c r="H191">
        <f t="shared" si="23"/>
        <v>0</v>
      </c>
      <c r="I191">
        <f t="shared" si="26"/>
        <v>0</v>
      </c>
      <c r="J191">
        <f t="shared" si="27"/>
        <v>0</v>
      </c>
      <c r="K191">
        <f t="shared" si="28"/>
        <v>0</v>
      </c>
      <c r="L191">
        <f>SUM($K$8:$K191)</f>
        <v>0</v>
      </c>
      <c r="M191">
        <f t="shared" si="29"/>
        <v>0</v>
      </c>
    </row>
    <row r="192" spans="1:13" x14ac:dyDescent="0.25">
      <c r="A192" s="20"/>
      <c r="B192" s="21"/>
      <c r="C192" s="77">
        <f t="shared" si="24"/>
        <v>0</v>
      </c>
      <c r="D192" s="77">
        <f t="shared" si="25"/>
        <v>0</v>
      </c>
      <c r="F192">
        <f t="shared" si="30"/>
        <v>0</v>
      </c>
      <c r="H192">
        <f t="shared" si="23"/>
        <v>0</v>
      </c>
      <c r="I192">
        <f t="shared" si="26"/>
        <v>0</v>
      </c>
      <c r="J192">
        <f t="shared" si="27"/>
        <v>0</v>
      </c>
      <c r="K192">
        <f t="shared" si="28"/>
        <v>0</v>
      </c>
      <c r="L192">
        <f>SUM($K$8:$K192)</f>
        <v>0</v>
      </c>
      <c r="M192">
        <f t="shared" si="29"/>
        <v>0</v>
      </c>
    </row>
    <row r="193" spans="1:13" x14ac:dyDescent="0.25">
      <c r="A193" s="20"/>
      <c r="B193" s="21"/>
      <c r="C193" s="77">
        <f t="shared" si="24"/>
        <v>0</v>
      </c>
      <c r="D193" s="77">
        <f t="shared" si="25"/>
        <v>0</v>
      </c>
      <c r="F193">
        <f t="shared" si="30"/>
        <v>0</v>
      </c>
      <c r="H193">
        <f t="shared" si="23"/>
        <v>0</v>
      </c>
      <c r="I193">
        <f t="shared" si="26"/>
        <v>0</v>
      </c>
      <c r="J193">
        <f t="shared" si="27"/>
        <v>0</v>
      </c>
      <c r="K193">
        <f t="shared" si="28"/>
        <v>0</v>
      </c>
      <c r="L193">
        <f>SUM($K$8:$K193)</f>
        <v>0</v>
      </c>
      <c r="M193">
        <f t="shared" si="29"/>
        <v>0</v>
      </c>
    </row>
    <row r="194" spans="1:13" x14ac:dyDescent="0.25">
      <c r="A194" s="20"/>
      <c r="B194" s="21"/>
      <c r="C194" s="77">
        <f t="shared" si="24"/>
        <v>0</v>
      </c>
      <c r="D194" s="77">
        <f t="shared" si="25"/>
        <v>0</v>
      </c>
      <c r="F194">
        <f t="shared" si="30"/>
        <v>0</v>
      </c>
      <c r="H194">
        <f t="shared" si="23"/>
        <v>0</v>
      </c>
      <c r="I194">
        <f t="shared" si="26"/>
        <v>0</v>
      </c>
      <c r="J194">
        <f t="shared" si="27"/>
        <v>0</v>
      </c>
      <c r="K194">
        <f t="shared" si="28"/>
        <v>0</v>
      </c>
      <c r="L194">
        <f>SUM($K$8:$K194)</f>
        <v>0</v>
      </c>
      <c r="M194">
        <f t="shared" si="29"/>
        <v>0</v>
      </c>
    </row>
    <row r="195" spans="1:13" x14ac:dyDescent="0.25">
      <c r="A195" s="20"/>
      <c r="B195" s="21"/>
      <c r="C195" s="77">
        <f t="shared" si="24"/>
        <v>0</v>
      </c>
      <c r="D195" s="77">
        <f t="shared" si="25"/>
        <v>0</v>
      </c>
      <c r="F195">
        <f t="shared" si="30"/>
        <v>0</v>
      </c>
      <c r="H195">
        <f t="shared" si="23"/>
        <v>0</v>
      </c>
      <c r="I195">
        <f t="shared" si="26"/>
        <v>0</v>
      </c>
      <c r="J195">
        <f t="shared" si="27"/>
        <v>0</v>
      </c>
      <c r="K195">
        <f t="shared" si="28"/>
        <v>0</v>
      </c>
      <c r="L195">
        <f>SUM($K$8:$K195)</f>
        <v>0</v>
      </c>
      <c r="M195">
        <f t="shared" si="29"/>
        <v>0</v>
      </c>
    </row>
    <row r="196" spans="1:13" x14ac:dyDescent="0.25">
      <c r="A196" s="20"/>
      <c r="B196" s="21"/>
      <c r="C196" s="77">
        <f t="shared" si="24"/>
        <v>0</v>
      </c>
      <c r="D196" s="77">
        <f t="shared" si="25"/>
        <v>0</v>
      </c>
      <c r="F196">
        <f t="shared" si="30"/>
        <v>0</v>
      </c>
      <c r="H196">
        <f t="shared" si="23"/>
        <v>0</v>
      </c>
      <c r="I196">
        <f t="shared" si="26"/>
        <v>0</v>
      </c>
      <c r="J196">
        <f t="shared" si="27"/>
        <v>0</v>
      </c>
      <c r="K196">
        <f t="shared" si="28"/>
        <v>0</v>
      </c>
      <c r="L196">
        <f>SUM($K$8:$K196)</f>
        <v>0</v>
      </c>
      <c r="M196">
        <f t="shared" si="29"/>
        <v>0</v>
      </c>
    </row>
    <row r="197" spans="1:13" x14ac:dyDescent="0.25">
      <c r="A197" s="20"/>
      <c r="B197" s="21"/>
      <c r="C197" s="77">
        <f t="shared" si="24"/>
        <v>0</v>
      </c>
      <c r="D197" s="77">
        <f t="shared" si="25"/>
        <v>0</v>
      </c>
      <c r="F197">
        <f t="shared" si="30"/>
        <v>0</v>
      </c>
      <c r="H197">
        <f t="shared" si="23"/>
        <v>0</v>
      </c>
      <c r="I197">
        <f t="shared" si="26"/>
        <v>0</v>
      </c>
      <c r="J197">
        <f t="shared" si="27"/>
        <v>0</v>
      </c>
      <c r="K197">
        <f t="shared" si="28"/>
        <v>0</v>
      </c>
      <c r="L197">
        <f>SUM($K$8:$K197)</f>
        <v>0</v>
      </c>
      <c r="M197">
        <f t="shared" si="29"/>
        <v>0</v>
      </c>
    </row>
    <row r="198" spans="1:13" x14ac:dyDescent="0.25">
      <c r="A198" s="20"/>
      <c r="B198" s="21"/>
      <c r="C198" s="77">
        <f t="shared" si="24"/>
        <v>0</v>
      </c>
      <c r="D198" s="77">
        <f t="shared" si="25"/>
        <v>0</v>
      </c>
      <c r="F198">
        <f t="shared" si="30"/>
        <v>0</v>
      </c>
      <c r="H198">
        <f t="shared" si="23"/>
        <v>0</v>
      </c>
      <c r="I198">
        <f t="shared" si="26"/>
        <v>0</v>
      </c>
      <c r="J198">
        <f t="shared" si="27"/>
        <v>0</v>
      </c>
      <c r="K198">
        <f t="shared" si="28"/>
        <v>0</v>
      </c>
      <c r="L198">
        <f>SUM($K$8:$K198)</f>
        <v>0</v>
      </c>
      <c r="M198">
        <f t="shared" si="29"/>
        <v>0</v>
      </c>
    </row>
    <row r="199" spans="1:13" x14ac:dyDescent="0.25">
      <c r="A199" s="20"/>
      <c r="B199" s="21"/>
      <c r="C199" s="77">
        <f t="shared" si="24"/>
        <v>0</v>
      </c>
      <c r="D199" s="77">
        <f t="shared" si="25"/>
        <v>0</v>
      </c>
      <c r="F199">
        <f t="shared" si="30"/>
        <v>0</v>
      </c>
      <c r="H199">
        <f t="shared" si="23"/>
        <v>0</v>
      </c>
      <c r="I199">
        <f t="shared" si="26"/>
        <v>0</v>
      </c>
      <c r="J199">
        <f t="shared" si="27"/>
        <v>0</v>
      </c>
      <c r="K199">
        <f t="shared" si="28"/>
        <v>0</v>
      </c>
      <c r="L199">
        <f>SUM($K$8:$K199)</f>
        <v>0</v>
      </c>
      <c r="M199">
        <f t="shared" si="29"/>
        <v>0</v>
      </c>
    </row>
    <row r="200" spans="1:13" x14ac:dyDescent="0.25">
      <c r="A200" s="20"/>
      <c r="B200" s="21"/>
      <c r="C200" s="77">
        <f t="shared" si="24"/>
        <v>0</v>
      </c>
      <c r="D200" s="77">
        <f t="shared" si="25"/>
        <v>0</v>
      </c>
      <c r="F200">
        <f t="shared" si="30"/>
        <v>0</v>
      </c>
      <c r="H200">
        <f t="shared" si="23"/>
        <v>0</v>
      </c>
      <c r="I200">
        <f t="shared" si="26"/>
        <v>0</v>
      </c>
      <c r="J200">
        <f t="shared" si="27"/>
        <v>0</v>
      </c>
      <c r="K200">
        <f t="shared" si="28"/>
        <v>0</v>
      </c>
      <c r="L200">
        <f>SUM($K$8:$K200)</f>
        <v>0</v>
      </c>
      <c r="M200">
        <f t="shared" si="29"/>
        <v>0</v>
      </c>
    </row>
    <row r="201" spans="1:13" x14ac:dyDescent="0.25">
      <c r="A201" s="20"/>
      <c r="B201" s="21"/>
      <c r="C201" s="77">
        <f t="shared" si="24"/>
        <v>0</v>
      </c>
      <c r="D201" s="77">
        <f t="shared" si="25"/>
        <v>0</v>
      </c>
      <c r="F201">
        <f t="shared" si="30"/>
        <v>0</v>
      </c>
      <c r="H201">
        <f t="shared" ref="H201:H263" si="31">IF(B201&gt;$B$3,1,0)</f>
        <v>0</v>
      </c>
      <c r="I201">
        <f t="shared" si="26"/>
        <v>0</v>
      </c>
      <c r="J201">
        <f t="shared" si="27"/>
        <v>0</v>
      </c>
      <c r="K201">
        <f t="shared" si="28"/>
        <v>0</v>
      </c>
      <c r="L201">
        <f>SUM($K$8:$K201)</f>
        <v>0</v>
      </c>
      <c r="M201">
        <f t="shared" si="29"/>
        <v>0</v>
      </c>
    </row>
    <row r="202" spans="1:13" x14ac:dyDescent="0.25">
      <c r="A202" s="20"/>
      <c r="B202" s="21"/>
      <c r="C202" s="77">
        <f t="shared" ref="C202:C253" si="32">2*B202-B203-B201</f>
        <v>0</v>
      </c>
      <c r="D202" s="77">
        <f t="shared" ref="D202:D253" si="33">B202+C202*$D$8</f>
        <v>0</v>
      </c>
      <c r="F202">
        <f t="shared" si="30"/>
        <v>0</v>
      </c>
      <c r="H202">
        <f t="shared" si="31"/>
        <v>0</v>
      </c>
      <c r="I202">
        <f t="shared" ref="I202:I263" si="34">IF(SIGN(F201) &gt; SIGN(F202),1,0)</f>
        <v>0</v>
      </c>
      <c r="J202">
        <f t="shared" ref="J202:J263" si="35">IF((F201 - F202)&gt;$G$3,1,0)</f>
        <v>0</v>
      </c>
      <c r="K202">
        <f t="shared" ref="K202:K263" si="36">H202*I202*J202</f>
        <v>0</v>
      </c>
      <c r="L202">
        <f>SUM($K$8:$K202)</f>
        <v>0</v>
      </c>
      <c r="M202">
        <f t="shared" ref="M202:M263" si="37">IF(K202,L202,0)</f>
        <v>0</v>
      </c>
    </row>
    <row r="203" spans="1:13" x14ac:dyDescent="0.25">
      <c r="A203" s="20"/>
      <c r="B203" s="21"/>
      <c r="C203" s="77">
        <f t="shared" si="32"/>
        <v>0</v>
      </c>
      <c r="D203" s="77">
        <f t="shared" si="33"/>
        <v>0</v>
      </c>
      <c r="F203">
        <f t="shared" si="30"/>
        <v>0</v>
      </c>
      <c r="H203">
        <f t="shared" si="31"/>
        <v>0</v>
      </c>
      <c r="I203">
        <f t="shared" si="34"/>
        <v>0</v>
      </c>
      <c r="J203">
        <f t="shared" si="35"/>
        <v>0</v>
      </c>
      <c r="K203">
        <f t="shared" si="36"/>
        <v>0</v>
      </c>
      <c r="L203">
        <f>SUM($K$8:$K203)</f>
        <v>0</v>
      </c>
      <c r="M203">
        <f t="shared" si="37"/>
        <v>0</v>
      </c>
    </row>
    <row r="204" spans="1:13" x14ac:dyDescent="0.25">
      <c r="A204" s="20"/>
      <c r="B204" s="21"/>
      <c r="C204" s="77">
        <f t="shared" si="32"/>
        <v>0</v>
      </c>
      <c r="D204" s="77">
        <f t="shared" si="33"/>
        <v>0</v>
      </c>
      <c r="F204">
        <f t="shared" si="30"/>
        <v>0</v>
      </c>
      <c r="H204">
        <f t="shared" si="31"/>
        <v>0</v>
      </c>
      <c r="I204">
        <f t="shared" si="34"/>
        <v>0</v>
      </c>
      <c r="J204">
        <f t="shared" si="35"/>
        <v>0</v>
      </c>
      <c r="K204">
        <f t="shared" si="36"/>
        <v>0</v>
      </c>
      <c r="L204">
        <f>SUM($K$8:$K204)</f>
        <v>0</v>
      </c>
      <c r="M204">
        <f t="shared" si="37"/>
        <v>0</v>
      </c>
    </row>
    <row r="205" spans="1:13" x14ac:dyDescent="0.25">
      <c r="A205" s="20"/>
      <c r="B205" s="21"/>
      <c r="C205" s="77">
        <f t="shared" si="32"/>
        <v>0</v>
      </c>
      <c r="D205" s="77">
        <f t="shared" si="33"/>
        <v>0</v>
      </c>
      <c r="F205">
        <f t="shared" si="30"/>
        <v>0</v>
      </c>
      <c r="H205">
        <f t="shared" si="31"/>
        <v>0</v>
      </c>
      <c r="I205">
        <f t="shared" si="34"/>
        <v>0</v>
      </c>
      <c r="J205">
        <f t="shared" si="35"/>
        <v>0</v>
      </c>
      <c r="K205">
        <f t="shared" si="36"/>
        <v>0</v>
      </c>
      <c r="L205">
        <f>SUM($K$8:$K205)</f>
        <v>0</v>
      </c>
      <c r="M205">
        <f t="shared" si="37"/>
        <v>0</v>
      </c>
    </row>
    <row r="206" spans="1:13" x14ac:dyDescent="0.25">
      <c r="A206" s="20"/>
      <c r="B206" s="21"/>
      <c r="C206" s="77">
        <f t="shared" si="32"/>
        <v>0</v>
      </c>
      <c r="D206" s="77">
        <f t="shared" si="33"/>
        <v>0</v>
      </c>
      <c r="F206">
        <f t="shared" si="30"/>
        <v>0</v>
      </c>
      <c r="H206">
        <f t="shared" si="31"/>
        <v>0</v>
      </c>
      <c r="I206">
        <f t="shared" si="34"/>
        <v>0</v>
      </c>
      <c r="J206">
        <f t="shared" si="35"/>
        <v>0</v>
      </c>
      <c r="K206">
        <f t="shared" si="36"/>
        <v>0</v>
      </c>
      <c r="L206">
        <f>SUM($K$8:$K206)</f>
        <v>0</v>
      </c>
      <c r="M206">
        <f t="shared" si="37"/>
        <v>0</v>
      </c>
    </row>
    <row r="207" spans="1:13" x14ac:dyDescent="0.25">
      <c r="A207" s="20"/>
      <c r="B207" s="21"/>
      <c r="C207" s="77">
        <f t="shared" si="32"/>
        <v>0</v>
      </c>
      <c r="D207" s="77">
        <f t="shared" si="33"/>
        <v>0</v>
      </c>
      <c r="F207">
        <f t="shared" si="30"/>
        <v>0</v>
      </c>
      <c r="H207">
        <f t="shared" si="31"/>
        <v>0</v>
      </c>
      <c r="I207">
        <f t="shared" si="34"/>
        <v>0</v>
      </c>
      <c r="J207">
        <f t="shared" si="35"/>
        <v>0</v>
      </c>
      <c r="K207">
        <f t="shared" si="36"/>
        <v>0</v>
      </c>
      <c r="L207">
        <f>SUM($K$8:$K207)</f>
        <v>0</v>
      </c>
      <c r="M207">
        <f t="shared" si="37"/>
        <v>0</v>
      </c>
    </row>
    <row r="208" spans="1:13" x14ac:dyDescent="0.25">
      <c r="A208" s="20"/>
      <c r="B208" s="21"/>
      <c r="C208" s="77">
        <f t="shared" si="32"/>
        <v>0</v>
      </c>
      <c r="D208" s="77">
        <f t="shared" si="33"/>
        <v>0</v>
      </c>
      <c r="F208">
        <f t="shared" si="30"/>
        <v>0</v>
      </c>
      <c r="H208">
        <f t="shared" si="31"/>
        <v>0</v>
      </c>
      <c r="I208">
        <f t="shared" si="34"/>
        <v>0</v>
      </c>
      <c r="J208">
        <f t="shared" si="35"/>
        <v>0</v>
      </c>
      <c r="K208">
        <f t="shared" si="36"/>
        <v>0</v>
      </c>
      <c r="L208">
        <f>SUM($K$8:$K208)</f>
        <v>0</v>
      </c>
      <c r="M208">
        <f t="shared" si="37"/>
        <v>0</v>
      </c>
    </row>
    <row r="209" spans="1:13" x14ac:dyDescent="0.25">
      <c r="A209" s="20"/>
      <c r="B209" s="21"/>
      <c r="C209" s="77">
        <f t="shared" si="32"/>
        <v>0</v>
      </c>
      <c r="D209" s="77">
        <f t="shared" si="33"/>
        <v>0</v>
      </c>
      <c r="F209">
        <f t="shared" si="30"/>
        <v>0</v>
      </c>
      <c r="H209">
        <f t="shared" si="31"/>
        <v>0</v>
      </c>
      <c r="I209">
        <f t="shared" si="34"/>
        <v>0</v>
      </c>
      <c r="J209">
        <f t="shared" si="35"/>
        <v>0</v>
      </c>
      <c r="K209">
        <f t="shared" si="36"/>
        <v>0</v>
      </c>
      <c r="L209">
        <f>SUM($K$8:$K209)</f>
        <v>0</v>
      </c>
      <c r="M209">
        <f t="shared" si="37"/>
        <v>0</v>
      </c>
    </row>
    <row r="210" spans="1:13" x14ac:dyDescent="0.25">
      <c r="A210" s="20"/>
      <c r="B210" s="21"/>
      <c r="C210" s="77">
        <f t="shared" si="32"/>
        <v>0</v>
      </c>
      <c r="D210" s="77">
        <f t="shared" si="33"/>
        <v>0</v>
      </c>
      <c r="F210">
        <f t="shared" ref="F210:F245" si="38">(D202*$L$5+D203*$M$5+D204*$N$5+D205*$O$5+D206*$P$5+D207*$Q$5+D208*$R$5+D209*$S$5+D210*$T$5+D211*$U$5+D212*$V$5+D213*$W$5+D214*$X$5+D215*$Y$5+D216*$Z$5+D217*$AA$5+D218*$AB$5)</f>
        <v>0</v>
      </c>
      <c r="H210">
        <f t="shared" si="31"/>
        <v>0</v>
      </c>
      <c r="I210">
        <f t="shared" si="34"/>
        <v>0</v>
      </c>
      <c r="J210">
        <f t="shared" si="35"/>
        <v>0</v>
      </c>
      <c r="K210">
        <f t="shared" si="36"/>
        <v>0</v>
      </c>
      <c r="L210">
        <f>SUM($K$8:$K210)</f>
        <v>0</v>
      </c>
      <c r="M210">
        <f t="shared" si="37"/>
        <v>0</v>
      </c>
    </row>
    <row r="211" spans="1:13" x14ac:dyDescent="0.25">
      <c r="A211" s="20"/>
      <c r="B211" s="21"/>
      <c r="C211" s="77">
        <f t="shared" si="32"/>
        <v>0</v>
      </c>
      <c r="D211" s="77">
        <f t="shared" si="33"/>
        <v>0</v>
      </c>
      <c r="F211">
        <f t="shared" si="38"/>
        <v>0</v>
      </c>
      <c r="H211">
        <f t="shared" si="31"/>
        <v>0</v>
      </c>
      <c r="I211">
        <f t="shared" si="34"/>
        <v>0</v>
      </c>
      <c r="J211">
        <f t="shared" si="35"/>
        <v>0</v>
      </c>
      <c r="K211">
        <f t="shared" si="36"/>
        <v>0</v>
      </c>
      <c r="L211">
        <f>SUM($K$8:$K211)</f>
        <v>0</v>
      </c>
      <c r="M211">
        <f t="shared" si="37"/>
        <v>0</v>
      </c>
    </row>
    <row r="212" spans="1:13" x14ac:dyDescent="0.25">
      <c r="A212" s="20"/>
      <c r="B212" s="21"/>
      <c r="C212" s="77">
        <f t="shared" si="32"/>
        <v>0</v>
      </c>
      <c r="D212" s="77">
        <f t="shared" si="33"/>
        <v>0</v>
      </c>
      <c r="F212">
        <f t="shared" si="38"/>
        <v>0</v>
      </c>
      <c r="H212">
        <f t="shared" si="31"/>
        <v>0</v>
      </c>
      <c r="I212">
        <f t="shared" si="34"/>
        <v>0</v>
      </c>
      <c r="J212">
        <f t="shared" si="35"/>
        <v>0</v>
      </c>
      <c r="K212">
        <f t="shared" si="36"/>
        <v>0</v>
      </c>
      <c r="L212">
        <f>SUM($K$8:$K212)</f>
        <v>0</v>
      </c>
      <c r="M212">
        <f t="shared" si="37"/>
        <v>0</v>
      </c>
    </row>
    <row r="213" spans="1:13" x14ac:dyDescent="0.25">
      <c r="A213" s="20"/>
      <c r="B213" s="21"/>
      <c r="C213" s="77">
        <f t="shared" si="32"/>
        <v>0</v>
      </c>
      <c r="D213" s="77">
        <f t="shared" si="33"/>
        <v>0</v>
      </c>
      <c r="F213">
        <f t="shared" si="38"/>
        <v>0</v>
      </c>
      <c r="H213">
        <f t="shared" si="31"/>
        <v>0</v>
      </c>
      <c r="I213">
        <f t="shared" si="34"/>
        <v>0</v>
      </c>
      <c r="J213">
        <f t="shared" si="35"/>
        <v>0</v>
      </c>
      <c r="K213">
        <f t="shared" si="36"/>
        <v>0</v>
      </c>
      <c r="L213">
        <f>SUM($K$8:$K213)</f>
        <v>0</v>
      </c>
      <c r="M213">
        <f t="shared" si="37"/>
        <v>0</v>
      </c>
    </row>
    <row r="214" spans="1:13" x14ac:dyDescent="0.25">
      <c r="A214" s="20"/>
      <c r="B214" s="21"/>
      <c r="C214" s="77">
        <f t="shared" si="32"/>
        <v>0</v>
      </c>
      <c r="D214" s="77">
        <f t="shared" si="33"/>
        <v>0</v>
      </c>
      <c r="F214">
        <f t="shared" si="38"/>
        <v>0</v>
      </c>
      <c r="H214">
        <f t="shared" si="31"/>
        <v>0</v>
      </c>
      <c r="I214">
        <f t="shared" si="34"/>
        <v>0</v>
      </c>
      <c r="J214">
        <f t="shared" si="35"/>
        <v>0</v>
      </c>
      <c r="K214">
        <f t="shared" si="36"/>
        <v>0</v>
      </c>
      <c r="L214">
        <f>SUM($K$8:$K214)</f>
        <v>0</v>
      </c>
      <c r="M214">
        <f t="shared" si="37"/>
        <v>0</v>
      </c>
    </row>
    <row r="215" spans="1:13" x14ac:dyDescent="0.25">
      <c r="A215" s="20"/>
      <c r="B215" s="21"/>
      <c r="C215" s="77">
        <f t="shared" si="32"/>
        <v>0</v>
      </c>
      <c r="D215" s="77">
        <f t="shared" si="33"/>
        <v>0</v>
      </c>
      <c r="F215">
        <f t="shared" si="38"/>
        <v>0</v>
      </c>
      <c r="H215">
        <f t="shared" si="31"/>
        <v>0</v>
      </c>
      <c r="I215">
        <f t="shared" si="34"/>
        <v>0</v>
      </c>
      <c r="J215">
        <f t="shared" si="35"/>
        <v>0</v>
      </c>
      <c r="K215">
        <f t="shared" si="36"/>
        <v>0</v>
      </c>
      <c r="L215">
        <f>SUM($K$8:$K215)</f>
        <v>0</v>
      </c>
      <c r="M215">
        <f t="shared" si="37"/>
        <v>0</v>
      </c>
    </row>
    <row r="216" spans="1:13" x14ac:dyDescent="0.25">
      <c r="A216" s="20"/>
      <c r="B216" s="21"/>
      <c r="C216" s="77">
        <f t="shared" si="32"/>
        <v>0</v>
      </c>
      <c r="D216" s="77">
        <f t="shared" si="33"/>
        <v>0</v>
      </c>
      <c r="F216">
        <f t="shared" si="38"/>
        <v>0</v>
      </c>
      <c r="H216">
        <f t="shared" si="31"/>
        <v>0</v>
      </c>
      <c r="I216">
        <f t="shared" si="34"/>
        <v>0</v>
      </c>
      <c r="J216">
        <f t="shared" si="35"/>
        <v>0</v>
      </c>
      <c r="K216">
        <f t="shared" si="36"/>
        <v>0</v>
      </c>
      <c r="L216">
        <f>SUM($K$8:$K216)</f>
        <v>0</v>
      </c>
      <c r="M216">
        <f t="shared" si="37"/>
        <v>0</v>
      </c>
    </row>
    <row r="217" spans="1:13" x14ac:dyDescent="0.25">
      <c r="A217" s="20"/>
      <c r="B217" s="21"/>
      <c r="C217" s="77">
        <f t="shared" si="32"/>
        <v>0</v>
      </c>
      <c r="D217" s="77">
        <f t="shared" si="33"/>
        <v>0</v>
      </c>
      <c r="F217">
        <f t="shared" si="38"/>
        <v>0</v>
      </c>
      <c r="H217">
        <f t="shared" si="31"/>
        <v>0</v>
      </c>
      <c r="I217">
        <f t="shared" si="34"/>
        <v>0</v>
      </c>
      <c r="J217">
        <f t="shared" si="35"/>
        <v>0</v>
      </c>
      <c r="K217">
        <f t="shared" si="36"/>
        <v>0</v>
      </c>
      <c r="L217">
        <f>SUM($K$8:$K217)</f>
        <v>0</v>
      </c>
      <c r="M217">
        <f t="shared" si="37"/>
        <v>0</v>
      </c>
    </row>
    <row r="218" spans="1:13" x14ac:dyDescent="0.25">
      <c r="A218" s="20"/>
      <c r="B218" s="21"/>
      <c r="C218" s="77">
        <f t="shared" si="32"/>
        <v>0</v>
      </c>
      <c r="D218" s="77">
        <f t="shared" si="33"/>
        <v>0</v>
      </c>
      <c r="F218">
        <f t="shared" si="38"/>
        <v>0</v>
      </c>
      <c r="H218">
        <f t="shared" si="31"/>
        <v>0</v>
      </c>
      <c r="I218">
        <f t="shared" si="34"/>
        <v>0</v>
      </c>
      <c r="J218">
        <f t="shared" si="35"/>
        <v>0</v>
      </c>
      <c r="K218">
        <f t="shared" si="36"/>
        <v>0</v>
      </c>
      <c r="L218">
        <f>SUM($K$8:$K218)</f>
        <v>0</v>
      </c>
      <c r="M218">
        <f t="shared" si="37"/>
        <v>0</v>
      </c>
    </row>
    <row r="219" spans="1:13" x14ac:dyDescent="0.25">
      <c r="A219" s="20"/>
      <c r="B219" s="21"/>
      <c r="C219" s="77">
        <f t="shared" si="32"/>
        <v>0</v>
      </c>
      <c r="D219" s="77">
        <f t="shared" si="33"/>
        <v>0</v>
      </c>
      <c r="F219">
        <f t="shared" si="38"/>
        <v>0</v>
      </c>
      <c r="H219">
        <f t="shared" si="31"/>
        <v>0</v>
      </c>
      <c r="I219">
        <f t="shared" si="34"/>
        <v>0</v>
      </c>
      <c r="J219">
        <f t="shared" si="35"/>
        <v>0</v>
      </c>
      <c r="K219">
        <f t="shared" si="36"/>
        <v>0</v>
      </c>
      <c r="L219">
        <f>SUM($K$8:$K219)</f>
        <v>0</v>
      </c>
      <c r="M219">
        <f t="shared" si="37"/>
        <v>0</v>
      </c>
    </row>
    <row r="220" spans="1:13" x14ac:dyDescent="0.25">
      <c r="A220" s="20"/>
      <c r="B220" s="21"/>
      <c r="C220" s="77">
        <f t="shared" si="32"/>
        <v>0</v>
      </c>
      <c r="D220" s="77">
        <f t="shared" si="33"/>
        <v>0</v>
      </c>
      <c r="F220">
        <f t="shared" si="38"/>
        <v>0</v>
      </c>
      <c r="H220">
        <f t="shared" si="31"/>
        <v>0</v>
      </c>
      <c r="I220">
        <f t="shared" si="34"/>
        <v>0</v>
      </c>
      <c r="J220">
        <f t="shared" si="35"/>
        <v>0</v>
      </c>
      <c r="K220">
        <f t="shared" si="36"/>
        <v>0</v>
      </c>
      <c r="L220">
        <f>SUM($K$8:$K220)</f>
        <v>0</v>
      </c>
      <c r="M220">
        <f t="shared" si="37"/>
        <v>0</v>
      </c>
    </row>
    <row r="221" spans="1:13" x14ac:dyDescent="0.25">
      <c r="A221" s="20"/>
      <c r="B221" s="21"/>
      <c r="C221" s="77">
        <f t="shared" si="32"/>
        <v>0</v>
      </c>
      <c r="D221" s="77">
        <f t="shared" si="33"/>
        <v>0</v>
      </c>
      <c r="F221">
        <f t="shared" si="38"/>
        <v>0</v>
      </c>
      <c r="H221">
        <f t="shared" si="31"/>
        <v>0</v>
      </c>
      <c r="I221">
        <f t="shared" si="34"/>
        <v>0</v>
      </c>
      <c r="J221">
        <f t="shared" si="35"/>
        <v>0</v>
      </c>
      <c r="K221">
        <f t="shared" si="36"/>
        <v>0</v>
      </c>
      <c r="L221">
        <f>SUM($K$8:$K221)</f>
        <v>0</v>
      </c>
      <c r="M221">
        <f t="shared" si="37"/>
        <v>0</v>
      </c>
    </row>
    <row r="222" spans="1:13" x14ac:dyDescent="0.25">
      <c r="A222" s="20"/>
      <c r="B222" s="21"/>
      <c r="C222" s="77">
        <f t="shared" si="32"/>
        <v>0</v>
      </c>
      <c r="D222" s="77">
        <f t="shared" si="33"/>
        <v>0</v>
      </c>
      <c r="F222">
        <f t="shared" si="38"/>
        <v>0</v>
      </c>
      <c r="H222">
        <f t="shared" si="31"/>
        <v>0</v>
      </c>
      <c r="I222">
        <f t="shared" si="34"/>
        <v>0</v>
      </c>
      <c r="J222">
        <f t="shared" si="35"/>
        <v>0</v>
      </c>
      <c r="K222">
        <f t="shared" si="36"/>
        <v>0</v>
      </c>
      <c r="L222">
        <f>SUM($K$8:$K222)</f>
        <v>0</v>
      </c>
      <c r="M222">
        <f t="shared" si="37"/>
        <v>0</v>
      </c>
    </row>
    <row r="223" spans="1:13" x14ac:dyDescent="0.25">
      <c r="A223" s="20"/>
      <c r="B223" s="21"/>
      <c r="C223" s="77">
        <f t="shared" si="32"/>
        <v>0</v>
      </c>
      <c r="D223" s="77">
        <f t="shared" si="33"/>
        <v>0</v>
      </c>
      <c r="F223">
        <f t="shared" si="38"/>
        <v>0</v>
      </c>
      <c r="H223">
        <f t="shared" si="31"/>
        <v>0</v>
      </c>
      <c r="I223">
        <f t="shared" si="34"/>
        <v>0</v>
      </c>
      <c r="J223">
        <f t="shared" si="35"/>
        <v>0</v>
      </c>
      <c r="K223">
        <f t="shared" si="36"/>
        <v>0</v>
      </c>
      <c r="L223">
        <f>SUM($K$8:$K223)</f>
        <v>0</v>
      </c>
      <c r="M223">
        <f t="shared" si="37"/>
        <v>0</v>
      </c>
    </row>
    <row r="224" spans="1:13" x14ac:dyDescent="0.25">
      <c r="A224" s="20"/>
      <c r="B224" s="21"/>
      <c r="C224" s="77">
        <f t="shared" si="32"/>
        <v>0</v>
      </c>
      <c r="D224" s="77">
        <f t="shared" si="33"/>
        <v>0</v>
      </c>
      <c r="F224">
        <f t="shared" si="38"/>
        <v>0</v>
      </c>
      <c r="H224">
        <f t="shared" si="31"/>
        <v>0</v>
      </c>
      <c r="I224">
        <f t="shared" si="34"/>
        <v>0</v>
      </c>
      <c r="J224">
        <f t="shared" si="35"/>
        <v>0</v>
      </c>
      <c r="K224">
        <f t="shared" si="36"/>
        <v>0</v>
      </c>
      <c r="L224">
        <f>SUM($K$8:$K224)</f>
        <v>0</v>
      </c>
      <c r="M224">
        <f t="shared" si="37"/>
        <v>0</v>
      </c>
    </row>
    <row r="225" spans="1:13" x14ac:dyDescent="0.25">
      <c r="A225" s="20"/>
      <c r="B225" s="21"/>
      <c r="C225" s="77">
        <f t="shared" si="32"/>
        <v>0</v>
      </c>
      <c r="D225" s="77">
        <f t="shared" si="33"/>
        <v>0</v>
      </c>
      <c r="F225">
        <f t="shared" si="38"/>
        <v>0</v>
      </c>
      <c r="H225">
        <f t="shared" si="31"/>
        <v>0</v>
      </c>
      <c r="I225">
        <f t="shared" si="34"/>
        <v>0</v>
      </c>
      <c r="J225">
        <f t="shared" si="35"/>
        <v>0</v>
      </c>
      <c r="K225">
        <f t="shared" si="36"/>
        <v>0</v>
      </c>
      <c r="L225">
        <f>SUM($K$8:$K225)</f>
        <v>0</v>
      </c>
      <c r="M225">
        <f t="shared" si="37"/>
        <v>0</v>
      </c>
    </row>
    <row r="226" spans="1:13" x14ac:dyDescent="0.25">
      <c r="A226" s="20"/>
      <c r="B226" s="21"/>
      <c r="C226" s="77">
        <f t="shared" si="32"/>
        <v>0</v>
      </c>
      <c r="D226" s="77">
        <f t="shared" si="33"/>
        <v>0</v>
      </c>
      <c r="F226">
        <f t="shared" si="38"/>
        <v>0</v>
      </c>
      <c r="H226">
        <f t="shared" si="31"/>
        <v>0</v>
      </c>
      <c r="I226">
        <f t="shared" si="34"/>
        <v>0</v>
      </c>
      <c r="J226">
        <f t="shared" si="35"/>
        <v>0</v>
      </c>
      <c r="K226">
        <f t="shared" si="36"/>
        <v>0</v>
      </c>
      <c r="L226">
        <f>SUM($K$8:$K226)</f>
        <v>0</v>
      </c>
      <c r="M226">
        <f t="shared" si="37"/>
        <v>0</v>
      </c>
    </row>
    <row r="227" spans="1:13" x14ac:dyDescent="0.25">
      <c r="A227" s="20"/>
      <c r="B227" s="21"/>
      <c r="C227" s="77">
        <f t="shared" si="32"/>
        <v>0</v>
      </c>
      <c r="D227" s="77">
        <f t="shared" si="33"/>
        <v>0</v>
      </c>
      <c r="F227">
        <f t="shared" si="38"/>
        <v>0</v>
      </c>
      <c r="H227">
        <f t="shared" si="31"/>
        <v>0</v>
      </c>
      <c r="I227">
        <f t="shared" si="34"/>
        <v>0</v>
      </c>
      <c r="J227">
        <f t="shared" si="35"/>
        <v>0</v>
      </c>
      <c r="K227">
        <f t="shared" si="36"/>
        <v>0</v>
      </c>
      <c r="L227">
        <f>SUM($K$8:$K227)</f>
        <v>0</v>
      </c>
      <c r="M227">
        <f t="shared" si="37"/>
        <v>0</v>
      </c>
    </row>
    <row r="228" spans="1:13" x14ac:dyDescent="0.25">
      <c r="A228" s="20"/>
      <c r="B228" s="21"/>
      <c r="C228" s="77">
        <f t="shared" si="32"/>
        <v>0</v>
      </c>
      <c r="D228" s="77">
        <f t="shared" si="33"/>
        <v>0</v>
      </c>
      <c r="F228">
        <f t="shared" si="38"/>
        <v>0</v>
      </c>
      <c r="H228">
        <f t="shared" si="31"/>
        <v>0</v>
      </c>
      <c r="I228">
        <f t="shared" si="34"/>
        <v>0</v>
      </c>
      <c r="J228">
        <f t="shared" si="35"/>
        <v>0</v>
      </c>
      <c r="K228">
        <f t="shared" si="36"/>
        <v>0</v>
      </c>
      <c r="L228">
        <f>SUM($K$8:$K228)</f>
        <v>0</v>
      </c>
      <c r="M228">
        <f t="shared" si="37"/>
        <v>0</v>
      </c>
    </row>
    <row r="229" spans="1:13" x14ac:dyDescent="0.25">
      <c r="A229" s="20"/>
      <c r="B229" s="21"/>
      <c r="C229" s="77">
        <f t="shared" si="32"/>
        <v>0</v>
      </c>
      <c r="D229" s="77">
        <f t="shared" si="33"/>
        <v>0</v>
      </c>
      <c r="F229">
        <f t="shared" si="38"/>
        <v>0</v>
      </c>
      <c r="H229">
        <f t="shared" si="31"/>
        <v>0</v>
      </c>
      <c r="I229">
        <f t="shared" si="34"/>
        <v>0</v>
      </c>
      <c r="J229">
        <f t="shared" si="35"/>
        <v>0</v>
      </c>
      <c r="K229">
        <f t="shared" si="36"/>
        <v>0</v>
      </c>
      <c r="L229">
        <f>SUM($K$8:$K229)</f>
        <v>0</v>
      </c>
      <c r="M229">
        <f t="shared" si="37"/>
        <v>0</v>
      </c>
    </row>
    <row r="230" spans="1:13" x14ac:dyDescent="0.25">
      <c r="A230" s="20"/>
      <c r="B230" s="21"/>
      <c r="C230" s="77">
        <f t="shared" si="32"/>
        <v>0</v>
      </c>
      <c r="D230" s="77">
        <f t="shared" si="33"/>
        <v>0</v>
      </c>
      <c r="F230">
        <f t="shared" si="38"/>
        <v>0</v>
      </c>
      <c r="H230">
        <f t="shared" si="31"/>
        <v>0</v>
      </c>
      <c r="I230">
        <f t="shared" si="34"/>
        <v>0</v>
      </c>
      <c r="J230">
        <f t="shared" si="35"/>
        <v>0</v>
      </c>
      <c r="K230">
        <f t="shared" si="36"/>
        <v>0</v>
      </c>
      <c r="L230">
        <f>SUM($K$8:$K230)</f>
        <v>0</v>
      </c>
      <c r="M230">
        <f t="shared" si="37"/>
        <v>0</v>
      </c>
    </row>
    <row r="231" spans="1:13" x14ac:dyDescent="0.25">
      <c r="A231" s="20"/>
      <c r="B231" s="21"/>
      <c r="C231" s="77">
        <f t="shared" si="32"/>
        <v>0</v>
      </c>
      <c r="D231" s="77">
        <f t="shared" si="33"/>
        <v>0</v>
      </c>
      <c r="F231">
        <f t="shared" si="38"/>
        <v>0</v>
      </c>
      <c r="H231">
        <f t="shared" si="31"/>
        <v>0</v>
      </c>
      <c r="I231">
        <f t="shared" si="34"/>
        <v>0</v>
      </c>
      <c r="J231">
        <f t="shared" si="35"/>
        <v>0</v>
      </c>
      <c r="K231">
        <f t="shared" si="36"/>
        <v>0</v>
      </c>
      <c r="L231">
        <f>SUM($K$8:$K231)</f>
        <v>0</v>
      </c>
      <c r="M231">
        <f t="shared" si="37"/>
        <v>0</v>
      </c>
    </row>
    <row r="232" spans="1:13" x14ac:dyDescent="0.25">
      <c r="A232" s="20"/>
      <c r="B232" s="21"/>
      <c r="C232" s="77">
        <f t="shared" si="32"/>
        <v>0</v>
      </c>
      <c r="D232" s="77">
        <f t="shared" si="33"/>
        <v>0</v>
      </c>
      <c r="F232">
        <f t="shared" si="38"/>
        <v>0</v>
      </c>
      <c r="H232">
        <f t="shared" si="31"/>
        <v>0</v>
      </c>
      <c r="I232">
        <f t="shared" si="34"/>
        <v>0</v>
      </c>
      <c r="J232">
        <f t="shared" si="35"/>
        <v>0</v>
      </c>
      <c r="K232">
        <f t="shared" si="36"/>
        <v>0</v>
      </c>
      <c r="L232">
        <f>SUM($K$8:$K232)</f>
        <v>0</v>
      </c>
      <c r="M232">
        <f t="shared" si="37"/>
        <v>0</v>
      </c>
    </row>
    <row r="233" spans="1:13" x14ac:dyDescent="0.25">
      <c r="A233" s="20"/>
      <c r="B233" s="21"/>
      <c r="C233" s="77">
        <f t="shared" si="32"/>
        <v>0</v>
      </c>
      <c r="D233" s="77">
        <f t="shared" si="33"/>
        <v>0</v>
      </c>
      <c r="F233">
        <f t="shared" si="38"/>
        <v>0</v>
      </c>
      <c r="H233">
        <f t="shared" si="31"/>
        <v>0</v>
      </c>
      <c r="I233">
        <f t="shared" si="34"/>
        <v>0</v>
      </c>
      <c r="J233">
        <f t="shared" si="35"/>
        <v>0</v>
      </c>
      <c r="K233">
        <f t="shared" si="36"/>
        <v>0</v>
      </c>
      <c r="L233">
        <f>SUM($K$8:$K233)</f>
        <v>0</v>
      </c>
      <c r="M233">
        <f t="shared" si="37"/>
        <v>0</v>
      </c>
    </row>
    <row r="234" spans="1:13" x14ac:dyDescent="0.25">
      <c r="A234" s="20"/>
      <c r="B234" s="21"/>
      <c r="C234" s="77">
        <f t="shared" si="32"/>
        <v>0</v>
      </c>
      <c r="D234" s="77">
        <f t="shared" si="33"/>
        <v>0</v>
      </c>
      <c r="F234">
        <f t="shared" si="38"/>
        <v>0</v>
      </c>
      <c r="H234">
        <f t="shared" si="31"/>
        <v>0</v>
      </c>
      <c r="I234">
        <f t="shared" si="34"/>
        <v>0</v>
      </c>
      <c r="J234">
        <f t="shared" si="35"/>
        <v>0</v>
      </c>
      <c r="K234">
        <f t="shared" si="36"/>
        <v>0</v>
      </c>
      <c r="L234">
        <f>SUM($K$8:$K234)</f>
        <v>0</v>
      </c>
      <c r="M234">
        <f t="shared" si="37"/>
        <v>0</v>
      </c>
    </row>
    <row r="235" spans="1:13" x14ac:dyDescent="0.25">
      <c r="A235" s="20"/>
      <c r="B235" s="21"/>
      <c r="C235" s="77">
        <f t="shared" si="32"/>
        <v>0</v>
      </c>
      <c r="D235" s="77">
        <f t="shared" si="33"/>
        <v>0</v>
      </c>
      <c r="F235">
        <f t="shared" si="38"/>
        <v>0</v>
      </c>
      <c r="H235">
        <f t="shared" si="31"/>
        <v>0</v>
      </c>
      <c r="I235">
        <f t="shared" si="34"/>
        <v>0</v>
      </c>
      <c r="J235">
        <f t="shared" si="35"/>
        <v>0</v>
      </c>
      <c r="K235">
        <f t="shared" si="36"/>
        <v>0</v>
      </c>
      <c r="L235">
        <f>SUM($K$8:$K235)</f>
        <v>0</v>
      </c>
      <c r="M235">
        <f t="shared" si="37"/>
        <v>0</v>
      </c>
    </row>
    <row r="236" spans="1:13" x14ac:dyDescent="0.25">
      <c r="A236" s="20"/>
      <c r="B236" s="21"/>
      <c r="C236" s="77">
        <f t="shared" si="32"/>
        <v>0</v>
      </c>
      <c r="D236" s="77">
        <f t="shared" si="33"/>
        <v>0</v>
      </c>
      <c r="F236">
        <f t="shared" si="38"/>
        <v>0</v>
      </c>
      <c r="H236">
        <f t="shared" si="31"/>
        <v>0</v>
      </c>
      <c r="I236">
        <f t="shared" si="34"/>
        <v>0</v>
      </c>
      <c r="J236">
        <f t="shared" si="35"/>
        <v>0</v>
      </c>
      <c r="K236">
        <f t="shared" si="36"/>
        <v>0</v>
      </c>
      <c r="L236">
        <f>SUM($K$8:$K236)</f>
        <v>0</v>
      </c>
      <c r="M236">
        <f t="shared" si="37"/>
        <v>0</v>
      </c>
    </row>
    <row r="237" spans="1:13" x14ac:dyDescent="0.25">
      <c r="A237" s="20"/>
      <c r="B237" s="21"/>
      <c r="C237" s="77">
        <f t="shared" si="32"/>
        <v>0</v>
      </c>
      <c r="D237" s="77">
        <f t="shared" si="33"/>
        <v>0</v>
      </c>
      <c r="F237">
        <f t="shared" si="38"/>
        <v>0</v>
      </c>
      <c r="H237">
        <f t="shared" si="31"/>
        <v>0</v>
      </c>
      <c r="I237">
        <f t="shared" si="34"/>
        <v>0</v>
      </c>
      <c r="J237">
        <f t="shared" si="35"/>
        <v>0</v>
      </c>
      <c r="K237">
        <f t="shared" si="36"/>
        <v>0</v>
      </c>
      <c r="L237">
        <f>SUM($K$8:$K237)</f>
        <v>0</v>
      </c>
      <c r="M237">
        <f t="shared" si="37"/>
        <v>0</v>
      </c>
    </row>
    <row r="238" spans="1:13" x14ac:dyDescent="0.25">
      <c r="A238" s="20"/>
      <c r="B238" s="21"/>
      <c r="C238" s="77">
        <f t="shared" si="32"/>
        <v>0</v>
      </c>
      <c r="D238" s="77">
        <f t="shared" si="33"/>
        <v>0</v>
      </c>
      <c r="F238">
        <f t="shared" si="38"/>
        <v>0</v>
      </c>
      <c r="H238">
        <f t="shared" si="31"/>
        <v>0</v>
      </c>
      <c r="I238">
        <f t="shared" si="34"/>
        <v>0</v>
      </c>
      <c r="J238">
        <f t="shared" si="35"/>
        <v>0</v>
      </c>
      <c r="K238">
        <f t="shared" si="36"/>
        <v>0</v>
      </c>
      <c r="L238">
        <f>SUM($K$8:$K238)</f>
        <v>0</v>
      </c>
      <c r="M238">
        <f t="shared" si="37"/>
        <v>0</v>
      </c>
    </row>
    <row r="239" spans="1:13" x14ac:dyDescent="0.25">
      <c r="A239" s="20"/>
      <c r="B239" s="21"/>
      <c r="C239" s="77">
        <f t="shared" si="32"/>
        <v>0</v>
      </c>
      <c r="D239" s="77">
        <f t="shared" si="33"/>
        <v>0</v>
      </c>
      <c r="F239">
        <f t="shared" si="38"/>
        <v>0</v>
      </c>
      <c r="H239">
        <f t="shared" si="31"/>
        <v>0</v>
      </c>
      <c r="I239">
        <f t="shared" si="34"/>
        <v>0</v>
      </c>
      <c r="J239">
        <f t="shared" si="35"/>
        <v>0</v>
      </c>
      <c r="K239">
        <f t="shared" si="36"/>
        <v>0</v>
      </c>
      <c r="L239">
        <f>SUM($K$8:$K239)</f>
        <v>0</v>
      </c>
      <c r="M239">
        <f t="shared" si="37"/>
        <v>0</v>
      </c>
    </row>
    <row r="240" spans="1:13" x14ac:dyDescent="0.25">
      <c r="A240" s="20"/>
      <c r="B240" s="21"/>
      <c r="C240" s="77">
        <f t="shared" si="32"/>
        <v>0</v>
      </c>
      <c r="D240" s="77">
        <f t="shared" si="33"/>
        <v>0</v>
      </c>
      <c r="F240">
        <f t="shared" si="38"/>
        <v>0</v>
      </c>
      <c r="H240">
        <f t="shared" si="31"/>
        <v>0</v>
      </c>
      <c r="I240">
        <f t="shared" si="34"/>
        <v>0</v>
      </c>
      <c r="J240">
        <f t="shared" si="35"/>
        <v>0</v>
      </c>
      <c r="K240">
        <f t="shared" si="36"/>
        <v>0</v>
      </c>
      <c r="L240">
        <f>SUM($K$8:$K240)</f>
        <v>0</v>
      </c>
      <c r="M240">
        <f t="shared" si="37"/>
        <v>0</v>
      </c>
    </row>
    <row r="241" spans="1:13" x14ac:dyDescent="0.25">
      <c r="A241" s="20"/>
      <c r="B241" s="21"/>
      <c r="C241" s="77">
        <f t="shared" si="32"/>
        <v>0</v>
      </c>
      <c r="D241" s="77">
        <f t="shared" si="33"/>
        <v>0</v>
      </c>
      <c r="F241">
        <f t="shared" si="38"/>
        <v>0</v>
      </c>
      <c r="H241">
        <f t="shared" si="31"/>
        <v>0</v>
      </c>
      <c r="I241">
        <f t="shared" si="34"/>
        <v>0</v>
      </c>
      <c r="J241">
        <f t="shared" si="35"/>
        <v>0</v>
      </c>
      <c r="K241">
        <f t="shared" si="36"/>
        <v>0</v>
      </c>
      <c r="L241">
        <f>SUM($K$8:$K241)</f>
        <v>0</v>
      </c>
      <c r="M241">
        <f t="shared" si="37"/>
        <v>0</v>
      </c>
    </row>
    <row r="242" spans="1:13" x14ac:dyDescent="0.25">
      <c r="A242" s="20"/>
      <c r="B242" s="21"/>
      <c r="C242" s="77">
        <f t="shared" si="32"/>
        <v>0</v>
      </c>
      <c r="D242" s="77">
        <f t="shared" si="33"/>
        <v>0</v>
      </c>
      <c r="F242">
        <f t="shared" si="38"/>
        <v>0</v>
      </c>
      <c r="H242">
        <f t="shared" si="31"/>
        <v>0</v>
      </c>
      <c r="I242">
        <f t="shared" si="34"/>
        <v>0</v>
      </c>
      <c r="J242">
        <f t="shared" si="35"/>
        <v>0</v>
      </c>
      <c r="K242">
        <f t="shared" si="36"/>
        <v>0</v>
      </c>
      <c r="L242">
        <f>SUM($K$8:$K242)</f>
        <v>0</v>
      </c>
      <c r="M242">
        <f t="shared" si="37"/>
        <v>0</v>
      </c>
    </row>
    <row r="243" spans="1:13" x14ac:dyDescent="0.25">
      <c r="A243" s="20"/>
      <c r="B243" s="21"/>
      <c r="C243" s="77">
        <f t="shared" si="32"/>
        <v>0</v>
      </c>
      <c r="D243" s="77">
        <f t="shared" si="33"/>
        <v>0</v>
      </c>
      <c r="F243">
        <f t="shared" si="38"/>
        <v>0</v>
      </c>
      <c r="H243">
        <f t="shared" si="31"/>
        <v>0</v>
      </c>
      <c r="I243">
        <f t="shared" si="34"/>
        <v>0</v>
      </c>
      <c r="J243">
        <f t="shared" si="35"/>
        <v>0</v>
      </c>
      <c r="K243">
        <f t="shared" si="36"/>
        <v>0</v>
      </c>
      <c r="L243">
        <f>SUM($K$8:$K243)</f>
        <v>0</v>
      </c>
      <c r="M243">
        <f t="shared" si="37"/>
        <v>0</v>
      </c>
    </row>
    <row r="244" spans="1:13" x14ac:dyDescent="0.25">
      <c r="A244" s="20"/>
      <c r="B244" s="21"/>
      <c r="C244" s="77">
        <f t="shared" si="32"/>
        <v>0</v>
      </c>
      <c r="D244" s="77">
        <f t="shared" si="33"/>
        <v>0</v>
      </c>
      <c r="F244">
        <f t="shared" si="38"/>
        <v>0</v>
      </c>
      <c r="H244">
        <f t="shared" si="31"/>
        <v>0</v>
      </c>
      <c r="I244">
        <f t="shared" si="34"/>
        <v>0</v>
      </c>
      <c r="J244">
        <f t="shared" si="35"/>
        <v>0</v>
      </c>
      <c r="K244">
        <f t="shared" si="36"/>
        <v>0</v>
      </c>
      <c r="L244">
        <f>SUM($K$8:$K244)</f>
        <v>0</v>
      </c>
      <c r="M244">
        <f t="shared" si="37"/>
        <v>0</v>
      </c>
    </row>
    <row r="245" spans="1:13" x14ac:dyDescent="0.25">
      <c r="A245" s="20"/>
      <c r="B245" s="21"/>
      <c r="C245" s="77">
        <f t="shared" si="32"/>
        <v>0</v>
      </c>
      <c r="D245" s="77">
        <f t="shared" si="33"/>
        <v>0</v>
      </c>
      <c r="F245">
        <f t="shared" si="38"/>
        <v>0</v>
      </c>
      <c r="H245">
        <f t="shared" si="31"/>
        <v>0</v>
      </c>
      <c r="I245">
        <f t="shared" si="34"/>
        <v>0</v>
      </c>
      <c r="J245">
        <f t="shared" si="35"/>
        <v>0</v>
      </c>
      <c r="K245">
        <f t="shared" si="36"/>
        <v>0</v>
      </c>
      <c r="L245">
        <f>SUM($K$8:$K245)</f>
        <v>0</v>
      </c>
      <c r="M245">
        <f t="shared" si="37"/>
        <v>0</v>
      </c>
    </row>
    <row r="246" spans="1:13" x14ac:dyDescent="0.25">
      <c r="A246" s="20"/>
      <c r="B246" s="21"/>
      <c r="C246" s="77">
        <f t="shared" si="32"/>
        <v>0</v>
      </c>
      <c r="D246" s="77">
        <f t="shared" si="33"/>
        <v>0</v>
      </c>
      <c r="H246">
        <f t="shared" si="31"/>
        <v>0</v>
      </c>
      <c r="I246">
        <f t="shared" si="34"/>
        <v>0</v>
      </c>
      <c r="J246">
        <f t="shared" si="35"/>
        <v>0</v>
      </c>
      <c r="K246">
        <f t="shared" si="36"/>
        <v>0</v>
      </c>
      <c r="L246">
        <f>SUM($K$8:$K246)</f>
        <v>0</v>
      </c>
      <c r="M246">
        <f t="shared" si="37"/>
        <v>0</v>
      </c>
    </row>
    <row r="247" spans="1:13" x14ac:dyDescent="0.25">
      <c r="A247" s="20"/>
      <c r="B247" s="21"/>
      <c r="C247" s="77">
        <f t="shared" si="32"/>
        <v>0</v>
      </c>
      <c r="D247" s="77">
        <f t="shared" si="33"/>
        <v>0</v>
      </c>
      <c r="H247">
        <f t="shared" si="31"/>
        <v>0</v>
      </c>
      <c r="I247">
        <f t="shared" si="34"/>
        <v>0</v>
      </c>
      <c r="J247">
        <f t="shared" si="35"/>
        <v>0</v>
      </c>
      <c r="K247">
        <f t="shared" si="36"/>
        <v>0</v>
      </c>
      <c r="L247">
        <f>SUM($K$8:$K247)</f>
        <v>0</v>
      </c>
      <c r="M247">
        <f t="shared" si="37"/>
        <v>0</v>
      </c>
    </row>
    <row r="248" spans="1:13" x14ac:dyDescent="0.25">
      <c r="A248" s="20"/>
      <c r="B248" s="21"/>
      <c r="C248" s="77">
        <f t="shared" si="32"/>
        <v>0</v>
      </c>
      <c r="D248" s="77">
        <f t="shared" si="33"/>
        <v>0</v>
      </c>
      <c r="H248">
        <f t="shared" si="31"/>
        <v>0</v>
      </c>
      <c r="I248">
        <f t="shared" si="34"/>
        <v>0</v>
      </c>
      <c r="J248">
        <f t="shared" si="35"/>
        <v>0</v>
      </c>
      <c r="K248">
        <f t="shared" si="36"/>
        <v>0</v>
      </c>
      <c r="L248">
        <f>SUM($K$8:$K248)</f>
        <v>0</v>
      </c>
      <c r="M248">
        <f t="shared" si="37"/>
        <v>0</v>
      </c>
    </row>
    <row r="249" spans="1:13" x14ac:dyDescent="0.25">
      <c r="A249" s="20"/>
      <c r="B249" s="21"/>
      <c r="C249" s="77">
        <f t="shared" si="32"/>
        <v>0</v>
      </c>
      <c r="D249" s="77">
        <f t="shared" si="33"/>
        <v>0</v>
      </c>
      <c r="H249">
        <f t="shared" si="31"/>
        <v>0</v>
      </c>
      <c r="I249">
        <f t="shared" si="34"/>
        <v>0</v>
      </c>
      <c r="J249">
        <f t="shared" si="35"/>
        <v>0</v>
      </c>
      <c r="K249">
        <f t="shared" si="36"/>
        <v>0</v>
      </c>
      <c r="L249">
        <f>SUM($K$8:$K249)</f>
        <v>0</v>
      </c>
      <c r="M249">
        <f t="shared" si="37"/>
        <v>0</v>
      </c>
    </row>
    <row r="250" spans="1:13" x14ac:dyDescent="0.25">
      <c r="A250" s="20"/>
      <c r="B250" s="21"/>
      <c r="C250" s="77">
        <f t="shared" si="32"/>
        <v>0</v>
      </c>
      <c r="D250" s="77">
        <f t="shared" si="33"/>
        <v>0</v>
      </c>
      <c r="H250">
        <f t="shared" si="31"/>
        <v>0</v>
      </c>
      <c r="I250">
        <f t="shared" si="34"/>
        <v>0</v>
      </c>
      <c r="J250">
        <f t="shared" si="35"/>
        <v>0</v>
      </c>
      <c r="K250">
        <f t="shared" si="36"/>
        <v>0</v>
      </c>
      <c r="L250">
        <f>SUM($K$8:$K250)</f>
        <v>0</v>
      </c>
      <c r="M250">
        <f t="shared" si="37"/>
        <v>0</v>
      </c>
    </row>
    <row r="251" spans="1:13" x14ac:dyDescent="0.25">
      <c r="A251" s="20"/>
      <c r="B251" s="21"/>
      <c r="C251" s="77">
        <f t="shared" si="32"/>
        <v>0</v>
      </c>
      <c r="D251" s="77">
        <f t="shared" si="33"/>
        <v>0</v>
      </c>
      <c r="H251">
        <f t="shared" si="31"/>
        <v>0</v>
      </c>
      <c r="I251">
        <f t="shared" si="34"/>
        <v>0</v>
      </c>
      <c r="J251">
        <f t="shared" si="35"/>
        <v>0</v>
      </c>
      <c r="K251">
        <f t="shared" si="36"/>
        <v>0</v>
      </c>
      <c r="L251">
        <f>SUM($K$8:$K251)</f>
        <v>0</v>
      </c>
      <c r="M251">
        <f t="shared" si="37"/>
        <v>0</v>
      </c>
    </row>
    <row r="252" spans="1:13" x14ac:dyDescent="0.25">
      <c r="A252" s="20"/>
      <c r="B252" s="21"/>
      <c r="C252" s="77">
        <f t="shared" si="32"/>
        <v>0</v>
      </c>
      <c r="D252" s="77">
        <f t="shared" si="33"/>
        <v>0</v>
      </c>
      <c r="H252">
        <f t="shared" si="31"/>
        <v>0</v>
      </c>
      <c r="I252">
        <f t="shared" si="34"/>
        <v>0</v>
      </c>
      <c r="J252">
        <f t="shared" si="35"/>
        <v>0</v>
      </c>
      <c r="K252">
        <f t="shared" si="36"/>
        <v>0</v>
      </c>
      <c r="L252">
        <f>SUM($K$8:$K252)</f>
        <v>0</v>
      </c>
      <c r="M252">
        <f t="shared" si="37"/>
        <v>0</v>
      </c>
    </row>
    <row r="253" spans="1:13" x14ac:dyDescent="0.25">
      <c r="A253" s="20"/>
      <c r="B253" s="21"/>
      <c r="C253" s="77">
        <f t="shared" si="32"/>
        <v>0</v>
      </c>
      <c r="D253" s="77">
        <f t="shared" si="33"/>
        <v>0</v>
      </c>
      <c r="H253">
        <f t="shared" si="31"/>
        <v>0</v>
      </c>
      <c r="I253">
        <f t="shared" si="34"/>
        <v>0</v>
      </c>
      <c r="J253">
        <f t="shared" si="35"/>
        <v>0</v>
      </c>
      <c r="K253">
        <f t="shared" si="36"/>
        <v>0</v>
      </c>
      <c r="L253">
        <f>SUM($K$8:$K253)</f>
        <v>0</v>
      </c>
      <c r="M253">
        <f t="shared" si="37"/>
        <v>0</v>
      </c>
    </row>
    <row r="254" spans="1:13" x14ac:dyDescent="0.25">
      <c r="A254" s="20"/>
      <c r="B254" s="21"/>
      <c r="C254" s="21"/>
      <c r="D254" s="21"/>
      <c r="H254">
        <f t="shared" si="31"/>
        <v>0</v>
      </c>
      <c r="I254">
        <f t="shared" si="34"/>
        <v>0</v>
      </c>
      <c r="J254">
        <f t="shared" si="35"/>
        <v>0</v>
      </c>
      <c r="K254">
        <f t="shared" si="36"/>
        <v>0</v>
      </c>
      <c r="L254">
        <f>SUM($K$8:$K254)</f>
        <v>0</v>
      </c>
      <c r="M254">
        <f t="shared" si="37"/>
        <v>0</v>
      </c>
    </row>
    <row r="255" spans="1:13" x14ac:dyDescent="0.25">
      <c r="A255" s="20"/>
      <c r="B255" s="21"/>
      <c r="C255" s="21"/>
      <c r="D255" s="21"/>
      <c r="H255">
        <f t="shared" si="31"/>
        <v>0</v>
      </c>
      <c r="I255">
        <f t="shared" si="34"/>
        <v>0</v>
      </c>
      <c r="J255">
        <f t="shared" si="35"/>
        <v>0</v>
      </c>
      <c r="K255">
        <f t="shared" si="36"/>
        <v>0</v>
      </c>
      <c r="L255">
        <f>SUM($K$8:$K255)</f>
        <v>0</v>
      </c>
      <c r="M255">
        <f t="shared" si="37"/>
        <v>0</v>
      </c>
    </row>
    <row r="256" spans="1:13" x14ac:dyDescent="0.25">
      <c r="A256" s="20"/>
      <c r="B256" s="21"/>
      <c r="C256" s="21"/>
      <c r="D256" s="21"/>
      <c r="H256">
        <f t="shared" si="31"/>
        <v>0</v>
      </c>
      <c r="I256">
        <f t="shared" si="34"/>
        <v>0</v>
      </c>
      <c r="J256">
        <f t="shared" si="35"/>
        <v>0</v>
      </c>
      <c r="K256">
        <f t="shared" si="36"/>
        <v>0</v>
      </c>
      <c r="L256">
        <f>SUM($K$8:$K256)</f>
        <v>0</v>
      </c>
      <c r="M256">
        <f t="shared" si="37"/>
        <v>0</v>
      </c>
    </row>
    <row r="257" spans="1:13" x14ac:dyDescent="0.25">
      <c r="A257" s="20"/>
      <c r="B257" s="21"/>
      <c r="C257" s="21"/>
      <c r="D257" s="21"/>
      <c r="H257">
        <f t="shared" si="31"/>
        <v>0</v>
      </c>
      <c r="I257">
        <f t="shared" si="34"/>
        <v>0</v>
      </c>
      <c r="J257">
        <f t="shared" si="35"/>
        <v>0</v>
      </c>
      <c r="K257">
        <f t="shared" si="36"/>
        <v>0</v>
      </c>
      <c r="L257">
        <f>SUM($K$8:$K257)</f>
        <v>0</v>
      </c>
      <c r="M257">
        <f t="shared" si="37"/>
        <v>0</v>
      </c>
    </row>
    <row r="258" spans="1:13" x14ac:dyDescent="0.25">
      <c r="A258" s="20"/>
      <c r="B258" s="21"/>
      <c r="C258" s="21"/>
      <c r="D258" s="21"/>
      <c r="H258">
        <f t="shared" si="31"/>
        <v>0</v>
      </c>
      <c r="I258">
        <f t="shared" si="34"/>
        <v>0</v>
      </c>
      <c r="J258">
        <f t="shared" si="35"/>
        <v>0</v>
      </c>
      <c r="K258">
        <f t="shared" si="36"/>
        <v>0</v>
      </c>
      <c r="L258">
        <f>SUM($K$8:$K258)</f>
        <v>0</v>
      </c>
      <c r="M258">
        <f t="shared" si="37"/>
        <v>0</v>
      </c>
    </row>
    <row r="259" spans="1:13" x14ac:dyDescent="0.25">
      <c r="A259" s="20"/>
      <c r="B259" s="21"/>
      <c r="C259" s="21"/>
      <c r="D259" s="21"/>
      <c r="H259">
        <f t="shared" si="31"/>
        <v>0</v>
      </c>
      <c r="I259">
        <f t="shared" si="34"/>
        <v>0</v>
      </c>
      <c r="J259">
        <f t="shared" si="35"/>
        <v>0</v>
      </c>
      <c r="K259">
        <f t="shared" si="36"/>
        <v>0</v>
      </c>
      <c r="L259">
        <f>SUM($K$8:$K259)</f>
        <v>0</v>
      </c>
      <c r="M259">
        <f t="shared" si="37"/>
        <v>0</v>
      </c>
    </row>
    <row r="260" spans="1:13" x14ac:dyDescent="0.25">
      <c r="A260" s="20"/>
      <c r="B260" s="21"/>
      <c r="C260" s="21"/>
      <c r="D260" s="21"/>
      <c r="H260">
        <f t="shared" si="31"/>
        <v>0</v>
      </c>
      <c r="I260">
        <f t="shared" si="34"/>
        <v>0</v>
      </c>
      <c r="J260">
        <f t="shared" si="35"/>
        <v>0</v>
      </c>
      <c r="K260">
        <f t="shared" si="36"/>
        <v>0</v>
      </c>
      <c r="L260">
        <f>SUM($K$8:$K260)</f>
        <v>0</v>
      </c>
      <c r="M260">
        <f t="shared" si="37"/>
        <v>0</v>
      </c>
    </row>
    <row r="261" spans="1:13" x14ac:dyDescent="0.25">
      <c r="A261" s="20"/>
      <c r="B261" s="21"/>
      <c r="C261" s="21"/>
      <c r="D261" s="21"/>
      <c r="H261">
        <f t="shared" si="31"/>
        <v>0</v>
      </c>
      <c r="I261">
        <f t="shared" si="34"/>
        <v>0</v>
      </c>
      <c r="J261">
        <f t="shared" si="35"/>
        <v>0</v>
      </c>
      <c r="K261">
        <f t="shared" si="36"/>
        <v>0</v>
      </c>
      <c r="L261">
        <f>SUM($K$8:$K261)</f>
        <v>0</v>
      </c>
      <c r="M261">
        <f t="shared" si="37"/>
        <v>0</v>
      </c>
    </row>
    <row r="262" spans="1:13" x14ac:dyDescent="0.25">
      <c r="A262" s="20"/>
      <c r="B262" s="21"/>
      <c r="C262" s="21"/>
      <c r="D262" s="21"/>
      <c r="H262">
        <f t="shared" si="31"/>
        <v>0</v>
      </c>
      <c r="I262">
        <f t="shared" si="34"/>
        <v>0</v>
      </c>
      <c r="J262">
        <f t="shared" si="35"/>
        <v>0</v>
      </c>
      <c r="K262">
        <f t="shared" si="36"/>
        <v>0</v>
      </c>
      <c r="L262">
        <f>SUM($K$8:$K262)</f>
        <v>0</v>
      </c>
      <c r="M262">
        <f t="shared" si="37"/>
        <v>0</v>
      </c>
    </row>
    <row r="263" spans="1:13" x14ac:dyDescent="0.25">
      <c r="A263" s="20"/>
      <c r="B263" s="21"/>
      <c r="C263" s="21"/>
      <c r="D263" s="21"/>
      <c r="H263">
        <f t="shared" si="31"/>
        <v>0</v>
      </c>
      <c r="I263">
        <f t="shared" si="34"/>
        <v>0</v>
      </c>
      <c r="J263">
        <f t="shared" si="35"/>
        <v>0</v>
      </c>
      <c r="K263">
        <f t="shared" si="36"/>
        <v>0</v>
      </c>
      <c r="L263">
        <f>SUM($K$8:$K263)</f>
        <v>0</v>
      </c>
      <c r="M263">
        <f t="shared" si="37"/>
        <v>0</v>
      </c>
    </row>
  </sheetData>
  <sheetProtection selectLockedCells="1" selectUnlockedCells="1"/>
  <conditionalFormatting sqref="H8:K263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{4550F408-4769-4370-BFDD-E917C84DDDA0}</x14:id>
        </ext>
      </extLst>
    </cfRule>
  </conditionalFormatting>
  <conditionalFormatting sqref="K9:K263">
    <cfRule type="dataBar" priority="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{54E535BB-CB7D-46DD-8BA0-CA6ED4FC7A42}</x14:id>
        </ext>
      </extLst>
    </cfRule>
  </conditionalFormatting>
  <conditionalFormatting sqref="M9:M263">
    <cfRule type="dataBar" priority="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{F5091FAC-86F3-4B09-AA06-55F38899810C}</x14:id>
        </ext>
      </extLst>
    </cfRule>
  </conditionalFormatting>
  <conditionalFormatting sqref="M35">
    <cfRule type="dataBar" priority="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{AFF07E73-ED60-472A-9DF8-9FBB7991CC18}</x14:id>
        </ext>
      </extLst>
    </cfRule>
  </conditionalFormatting>
  <conditionalFormatting sqref="M9:M52">
    <cfRule type="dataBar" priority="6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{35148E0F-4FC6-40CB-8C80-A41275AF6605}</x14:id>
        </ext>
      </extLst>
    </cfRule>
  </conditionalFormatting>
  <conditionalFormatting sqref="M18">
    <cfRule type="cellIs" dxfId="3" priority="4" operator="equal">
      <formula>1</formula>
    </cfRule>
  </conditionalFormatting>
  <conditionalFormatting sqref="M1:M1048576">
    <cfRule type="cellIs" dxfId="2" priority="1" operator="greaterThan">
      <formula>0</formula>
    </cfRule>
    <cfRule type="cellIs" dxfId="1" priority="3" operator="equal">
      <formula>1</formula>
    </cfRule>
  </conditionalFormatting>
  <conditionalFormatting sqref="M39">
    <cfRule type="cellIs" dxfId="0" priority="2" operator="equal">
      <formula>1</formula>
    </cfRule>
  </conditionalFormatting>
  <pageMargins left="0.7" right="0.7" top="0.75" bottom="0.75" header="0.51180555555555551" footer="0.51180555555555551"/>
  <pageSetup firstPageNumber="0" orientation="portrait" horizontalDpi="300" verticalDpi="300" r:id="rId1"/>
  <headerFooter alignWithMargins="0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550F408-4769-4370-BFDD-E917C84DDDA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H8:K263</xm:sqref>
        </x14:conditionalFormatting>
        <x14:conditionalFormatting xmlns:xm="http://schemas.microsoft.com/office/excel/2006/main">
          <x14:cfRule type="dataBar" id="{54E535BB-CB7D-46DD-8BA0-CA6ED4FC7A42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K9:K263</xm:sqref>
        </x14:conditionalFormatting>
        <x14:conditionalFormatting xmlns:xm="http://schemas.microsoft.com/office/excel/2006/main">
          <x14:cfRule type="dataBar" id="{F5091FAC-86F3-4B09-AA06-55F38899810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M9:M263</xm:sqref>
        </x14:conditionalFormatting>
        <x14:conditionalFormatting xmlns:xm="http://schemas.microsoft.com/office/excel/2006/main">
          <x14:cfRule type="dataBar" id="{AFF07E73-ED60-472A-9DF8-9FBB7991CC1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M35</xm:sqref>
        </x14:conditionalFormatting>
        <x14:conditionalFormatting xmlns:xm="http://schemas.microsoft.com/office/excel/2006/main">
          <x14:cfRule type="dataBar" id="{35148E0F-4FC6-40CB-8C80-A41275AF660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M9:M52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workbookViewId="0">
      <selection activeCell="B23" sqref="B23:B35"/>
    </sheetView>
  </sheetViews>
  <sheetFormatPr defaultColWidth="9.140625" defaultRowHeight="15" x14ac:dyDescent="0.25"/>
  <sheetData>
    <row r="1" spans="1:13" ht="15.75" x14ac:dyDescent="0.25">
      <c r="A1" s="25" t="s">
        <v>86</v>
      </c>
    </row>
    <row r="2" spans="1:13" ht="18" x14ac:dyDescent="0.25">
      <c r="A2" s="25" t="s">
        <v>11</v>
      </c>
      <c r="K2" s="26"/>
    </row>
    <row r="3" spans="1:13" x14ac:dyDescent="0.25">
      <c r="A3" s="27"/>
    </row>
    <row r="5" spans="1:13" x14ac:dyDescent="0.25">
      <c r="B5" s="28" t="s">
        <v>2</v>
      </c>
      <c r="C5" s="28" t="s">
        <v>73</v>
      </c>
      <c r="D5" s="28" t="s">
        <v>73</v>
      </c>
      <c r="E5" s="29" t="s">
        <v>12</v>
      </c>
      <c r="F5" s="29" t="s">
        <v>13</v>
      </c>
      <c r="G5" s="29" t="s">
        <v>14</v>
      </c>
      <c r="H5" s="29" t="s">
        <v>15</v>
      </c>
      <c r="I5" s="29" t="s">
        <v>16</v>
      </c>
    </row>
    <row r="6" spans="1:13" x14ac:dyDescent="0.25">
      <c r="A6">
        <f>IF(Sheet1!L5=0,0,Sheet1!L4)</f>
        <v>0</v>
      </c>
      <c r="B6" s="30" t="str">
        <f ca="1">IF(A6=0,"",INDIRECT("Sheet1!A"&amp;Sheet1!AG$16+A6))</f>
        <v/>
      </c>
      <c r="C6" s="30" t="e">
        <f ca="1">LN(INDIRECT("Sheet1!b"&amp;Sheet1!AG$16+A6))</f>
        <v>#REF!</v>
      </c>
      <c r="D6" s="30" t="str">
        <f ca="1">IF(B6="","",C6)</f>
        <v/>
      </c>
      <c r="E6">
        <f ca="1">IF(COUNT(B6:C6)=2,B6*D6,0)</f>
        <v>0</v>
      </c>
      <c r="F6">
        <f ca="1">IF(COUNT($B6:$C6)=2,$B6^2,0)</f>
        <v>0</v>
      </c>
      <c r="G6">
        <f t="shared" ref="G6:G35" ca="1" si="0">IF(COUNT($B6:$C6)=2,$B6^3,0)</f>
        <v>0</v>
      </c>
      <c r="H6">
        <f t="shared" ref="H6:H35" ca="1" si="1">IF(COUNT($B6:$C6)=2,$B6^4,0)</f>
        <v>0</v>
      </c>
      <c r="I6">
        <f t="shared" ref="I6:I35" ca="1" si="2">IF(COUNT($B6:$C6)=2,$D6*$B6^2,0)</f>
        <v>0</v>
      </c>
      <c r="K6" s="31" t="s">
        <v>75</v>
      </c>
      <c r="L6" s="32"/>
    </row>
    <row r="7" spans="1:13" x14ac:dyDescent="0.25">
      <c r="A7">
        <f>IF(Sheet1!M5=0,0,Sheet1!M4)</f>
        <v>0</v>
      </c>
      <c r="B7" s="30" t="str">
        <f ca="1">IF(A7=0,"",INDIRECT("Sheet1!A"&amp;Sheet1!AG$16+A7))</f>
        <v/>
      </c>
      <c r="C7" s="30" t="e">
        <f ca="1">LN(INDIRECT("Sheet1!b"&amp;Sheet1!AG$16+A7))</f>
        <v>#REF!</v>
      </c>
      <c r="D7" s="30" t="str">
        <f t="shared" ref="D7:D22" ca="1" si="3">IF(B7="","",C7)</f>
        <v/>
      </c>
      <c r="E7">
        <f t="shared" ref="E7:E35" ca="1" si="4">IF(COUNT(B7:C7)=2,B7*D7,0)</f>
        <v>0</v>
      </c>
      <c r="F7">
        <f t="shared" ref="F7:F35" ca="1" si="5">IF(COUNT(B7:C7)=2,B7^2,0)</f>
        <v>0</v>
      </c>
      <c r="G7">
        <f t="shared" ca="1" si="0"/>
        <v>0</v>
      </c>
      <c r="H7">
        <f t="shared" ca="1" si="1"/>
        <v>0</v>
      </c>
      <c r="I7">
        <f t="shared" ca="1" si="2"/>
        <v>0</v>
      </c>
      <c r="K7" s="33" t="s">
        <v>17</v>
      </c>
      <c r="L7" s="34" t="e">
        <f ca="1">EXP(B43-B41*(B42/(2*B41))^2)</f>
        <v>#REF!</v>
      </c>
      <c r="M7" t="s">
        <v>76</v>
      </c>
    </row>
    <row r="8" spans="1:13" x14ac:dyDescent="0.25">
      <c r="A8">
        <f>IF(Sheet1!N5=0,0,Sheet1!N4)</f>
        <v>0</v>
      </c>
      <c r="B8" s="30" t="str">
        <f ca="1">IF(A8=0,"",INDIRECT("Sheet1!A"&amp;Sheet1!AG$16+A8))</f>
        <v/>
      </c>
      <c r="C8" s="30" t="e">
        <f ca="1">LN(INDIRECT("Sheet1!b"&amp;Sheet1!AG$16+A8))</f>
        <v>#REF!</v>
      </c>
      <c r="D8" s="30" t="str">
        <f t="shared" ca="1" si="3"/>
        <v/>
      </c>
      <c r="E8">
        <f ca="1">IF(COUNT(B8:C8)=2,B8*D8,0)</f>
        <v>0</v>
      </c>
      <c r="F8">
        <f t="shared" ca="1" si="5"/>
        <v>0</v>
      </c>
      <c r="G8">
        <f t="shared" ca="1" si="0"/>
        <v>0</v>
      </c>
      <c r="H8">
        <f t="shared" ca="1" si="1"/>
        <v>0</v>
      </c>
      <c r="I8">
        <f t="shared" ca="1" si="2"/>
        <v>0</v>
      </c>
      <c r="K8" s="33" t="s">
        <v>18</v>
      </c>
      <c r="L8" s="34" t="e">
        <f ca="1">-B42/(2*B41)</f>
        <v>#REF!</v>
      </c>
      <c r="M8" t="s">
        <v>77</v>
      </c>
    </row>
    <row r="9" spans="1:13" x14ac:dyDescent="0.25">
      <c r="A9">
        <f>IF(Sheet1!O5=0,0,Sheet1!O4)</f>
        <v>0</v>
      </c>
      <c r="B9" s="30" t="str">
        <f ca="1">IF(A9=0,"",INDIRECT("Sheet1!A"&amp;Sheet1!AG$16+A9))</f>
        <v/>
      </c>
      <c r="C9" s="30" t="e">
        <f ca="1">LN(INDIRECT("Sheet1!b"&amp;Sheet1!AG$16+A9))</f>
        <v>#REF!</v>
      </c>
      <c r="D9" s="30" t="str">
        <f t="shared" ca="1" si="3"/>
        <v/>
      </c>
      <c r="E9">
        <f t="shared" ca="1" si="4"/>
        <v>0</v>
      </c>
      <c r="F9">
        <f t="shared" ca="1" si="5"/>
        <v>0</v>
      </c>
      <c r="G9">
        <f t="shared" ca="1" si="0"/>
        <v>0</v>
      </c>
      <c r="H9">
        <f t="shared" ca="1" si="1"/>
        <v>0</v>
      </c>
      <c r="I9">
        <f t="shared" ca="1" si="2"/>
        <v>0</v>
      </c>
      <c r="K9" s="35" t="s">
        <v>19</v>
      </c>
      <c r="L9" s="36" t="e">
        <f ca="1">2.35703/(SQRT(2)*SQRT(-B41))</f>
        <v>#REF!</v>
      </c>
      <c r="M9" t="s">
        <v>78</v>
      </c>
    </row>
    <row r="10" spans="1:13" x14ac:dyDescent="0.25">
      <c r="A10">
        <f>IF(Sheet1!P5=0,0,Sheet1!P4)</f>
        <v>-4</v>
      </c>
      <c r="B10" s="30" t="e">
        <f ca="1">IF(A10=0,"",INDIRECT("Sheet1!A"&amp;Sheet1!AG$16+A10))</f>
        <v>#REF!</v>
      </c>
      <c r="C10" s="30" t="e">
        <f ca="1">LN(INDIRECT("Sheet1!b"&amp;Sheet1!AG$16+A10))</f>
        <v>#REF!</v>
      </c>
      <c r="D10" s="30" t="e">
        <f t="shared" ca="1" si="3"/>
        <v>#REF!</v>
      </c>
      <c r="E10">
        <f ca="1">IF(COUNT(B10:C10)=2,B10*D10,0)</f>
        <v>0</v>
      </c>
      <c r="F10">
        <f t="shared" ca="1" si="5"/>
        <v>0</v>
      </c>
      <c r="G10">
        <f t="shared" ca="1" si="0"/>
        <v>0</v>
      </c>
      <c r="H10">
        <f t="shared" ca="1" si="1"/>
        <v>0</v>
      </c>
      <c r="I10">
        <f t="shared" ca="1" si="2"/>
        <v>0</v>
      </c>
    </row>
    <row r="11" spans="1:13" x14ac:dyDescent="0.25">
      <c r="A11">
        <f>IF(Sheet1!Q5=0,0,Sheet1!Q4)</f>
        <v>-3</v>
      </c>
      <c r="B11" s="30" t="e">
        <f ca="1">IF(A11=0,"",INDIRECT("Sheet1!A"&amp;Sheet1!AG$16+A11))</f>
        <v>#REF!</v>
      </c>
      <c r="C11" s="30" t="e">
        <f ca="1">LN(INDIRECT("Sheet1!b"&amp;Sheet1!AG$16+A11))</f>
        <v>#REF!</v>
      </c>
      <c r="D11" s="30" t="e">
        <f t="shared" ca="1" si="3"/>
        <v>#REF!</v>
      </c>
      <c r="E11">
        <f t="shared" ca="1" si="4"/>
        <v>0</v>
      </c>
      <c r="F11">
        <f t="shared" ca="1" si="5"/>
        <v>0</v>
      </c>
      <c r="G11">
        <f t="shared" ca="1" si="0"/>
        <v>0</v>
      </c>
      <c r="H11">
        <f t="shared" ca="1" si="1"/>
        <v>0</v>
      </c>
      <c r="I11">
        <f t="shared" ca="1" si="2"/>
        <v>0</v>
      </c>
    </row>
    <row r="12" spans="1:13" x14ac:dyDescent="0.25">
      <c r="A12">
        <f>IF(Sheet1!R5=0,0,Sheet1!R4)</f>
        <v>-2</v>
      </c>
      <c r="B12" s="30" t="e">
        <f ca="1">IF(A12=0,"",INDIRECT("Sheet1!A"&amp;Sheet1!AG$16+A12))</f>
        <v>#REF!</v>
      </c>
      <c r="C12" s="30" t="e">
        <f ca="1">LN(INDIRECT("Sheet1!b"&amp;Sheet1!AG$16+A12))</f>
        <v>#REF!</v>
      </c>
      <c r="D12" s="30" t="e">
        <f t="shared" ca="1" si="3"/>
        <v>#REF!</v>
      </c>
      <c r="E12">
        <f t="shared" ca="1" si="4"/>
        <v>0</v>
      </c>
      <c r="F12">
        <f t="shared" ca="1" si="5"/>
        <v>0</v>
      </c>
      <c r="G12">
        <f t="shared" ca="1" si="0"/>
        <v>0</v>
      </c>
      <c r="H12">
        <f t="shared" ca="1" si="1"/>
        <v>0</v>
      </c>
      <c r="I12">
        <f t="shared" ca="1" si="2"/>
        <v>0</v>
      </c>
    </row>
    <row r="13" spans="1:13" x14ac:dyDescent="0.25">
      <c r="A13">
        <f>IF(Sheet1!S5=0,0,Sheet1!S4)</f>
        <v>-1</v>
      </c>
      <c r="B13" s="30" t="e">
        <f ca="1">IF(A13=0,"",INDIRECT("Sheet1!A"&amp;Sheet1!AG$16+A13))</f>
        <v>#REF!</v>
      </c>
      <c r="C13" s="30" t="e">
        <f ca="1">LN(INDIRECT("Sheet1!b"&amp;Sheet1!AG$16+A13))</f>
        <v>#REF!</v>
      </c>
      <c r="D13" s="30" t="e">
        <f t="shared" ca="1" si="3"/>
        <v>#REF!</v>
      </c>
      <c r="E13">
        <f t="shared" ca="1" si="4"/>
        <v>0</v>
      </c>
      <c r="F13">
        <f t="shared" ca="1" si="5"/>
        <v>0</v>
      </c>
      <c r="G13">
        <f t="shared" ca="1" si="0"/>
        <v>0</v>
      </c>
      <c r="H13">
        <f t="shared" ca="1" si="1"/>
        <v>0</v>
      </c>
      <c r="I13">
        <f t="shared" ca="1" si="2"/>
        <v>0</v>
      </c>
      <c r="K13" t="s">
        <v>20</v>
      </c>
    </row>
    <row r="14" spans="1:13" x14ac:dyDescent="0.25">
      <c r="A14">
        <f>IF(Sheet1!T5=0,0,Sheet1!T4)</f>
        <v>0</v>
      </c>
      <c r="B14" s="30" t="e">
        <f ca="1">INDIRECT("Sheet1!A"&amp;Sheet1!AG$16+A14)</f>
        <v>#REF!</v>
      </c>
      <c r="C14" s="30" t="e">
        <f ca="1">LN(INDIRECT("Sheet1!b"&amp;Sheet1!AG$16+A14))</f>
        <v>#REF!</v>
      </c>
      <c r="D14" s="30" t="e">
        <f t="shared" ca="1" si="3"/>
        <v>#REF!</v>
      </c>
      <c r="E14">
        <f t="shared" ca="1" si="4"/>
        <v>0</v>
      </c>
      <c r="F14">
        <f t="shared" ca="1" si="5"/>
        <v>0</v>
      </c>
      <c r="G14">
        <f t="shared" ca="1" si="0"/>
        <v>0</v>
      </c>
      <c r="H14">
        <f t="shared" ca="1" si="1"/>
        <v>0</v>
      </c>
      <c r="I14">
        <f t="shared" ca="1" si="2"/>
        <v>0</v>
      </c>
      <c r="K14" t="s">
        <v>21</v>
      </c>
    </row>
    <row r="15" spans="1:13" x14ac:dyDescent="0.25">
      <c r="A15">
        <f>IF(Sheet1!U5=0,0,Sheet1!U4)</f>
        <v>1</v>
      </c>
      <c r="B15" s="30" t="str">
        <f ca="1">IF(A15=0,"",INDIRECT("Sheet1!A"&amp;Sheet1!AG$16+A15))</f>
        <v>Peak detection and measurement with peak sharpening</v>
      </c>
      <c r="C15" s="30" t="e">
        <f ca="1">LN(INDIRECT("Sheet1!b"&amp;Sheet1!AG$16+A15))</f>
        <v>#NUM!</v>
      </c>
      <c r="D15" s="30" t="e">
        <f t="shared" ca="1" si="3"/>
        <v>#NUM!</v>
      </c>
      <c r="E15">
        <f t="shared" ca="1" si="4"/>
        <v>0</v>
      </c>
      <c r="F15">
        <f t="shared" ca="1" si="5"/>
        <v>0</v>
      </c>
      <c r="G15">
        <f t="shared" ca="1" si="0"/>
        <v>0</v>
      </c>
      <c r="H15">
        <f t="shared" ca="1" si="1"/>
        <v>0</v>
      </c>
      <c r="I15">
        <f t="shared" ca="1" si="2"/>
        <v>0</v>
      </c>
      <c r="K15" t="s">
        <v>22</v>
      </c>
    </row>
    <row r="16" spans="1:13" x14ac:dyDescent="0.25">
      <c r="A16">
        <f>IF(Sheet1!V5=0,0,Sheet1!V4)</f>
        <v>2</v>
      </c>
      <c r="B16" s="30">
        <f ca="1">IF(A16=0,"",INDIRECT("Sheet1!A"&amp;Sheet1!AG$16+A16))</f>
        <v>0</v>
      </c>
      <c r="C16" s="30" t="e">
        <f ca="1">LN(INDIRECT("Sheet1!b"&amp;Sheet1!AG$16+A16))</f>
        <v>#VALUE!</v>
      </c>
      <c r="D16" s="30" t="e">
        <f t="shared" ca="1" si="3"/>
        <v>#VALUE!</v>
      </c>
      <c r="E16">
        <f t="shared" ca="1" si="4"/>
        <v>0</v>
      </c>
      <c r="F16">
        <f t="shared" ca="1" si="5"/>
        <v>0</v>
      </c>
      <c r="G16">
        <f t="shared" ca="1" si="0"/>
        <v>0</v>
      </c>
      <c r="H16">
        <f t="shared" ca="1" si="1"/>
        <v>0</v>
      </c>
      <c r="I16">
        <f t="shared" ca="1" si="2"/>
        <v>0</v>
      </c>
      <c r="J16" t="s">
        <v>0</v>
      </c>
      <c r="K16" t="s">
        <v>23</v>
      </c>
    </row>
    <row r="17" spans="1:11" x14ac:dyDescent="0.25">
      <c r="A17">
        <f>IF(Sheet1!W5=0,0,Sheet1!W4)</f>
        <v>3</v>
      </c>
      <c r="B17" s="30" t="str">
        <f ca="1">IF(A17=0,"",INDIRECT("Sheet1!A"&amp;Sheet1!AG$16+A17))</f>
        <v>Amplitude threshold</v>
      </c>
      <c r="C17" s="30">
        <f ca="1">LN(INDIRECT("Sheet1!b"&amp;Sheet1!AG$16+A17))</f>
        <v>0</v>
      </c>
      <c r="D17" s="30">
        <f t="shared" ca="1" si="3"/>
        <v>0</v>
      </c>
      <c r="E17">
        <f t="shared" ca="1" si="4"/>
        <v>0</v>
      </c>
      <c r="F17">
        <f t="shared" ca="1" si="5"/>
        <v>0</v>
      </c>
      <c r="G17">
        <f t="shared" ca="1" si="0"/>
        <v>0</v>
      </c>
      <c r="H17">
        <f t="shared" ca="1" si="1"/>
        <v>0</v>
      </c>
      <c r="I17">
        <f t="shared" ca="1" si="2"/>
        <v>0</v>
      </c>
      <c r="K17" t="s">
        <v>24</v>
      </c>
    </row>
    <row r="18" spans="1:11" x14ac:dyDescent="0.25">
      <c r="A18">
        <f>IF(Sheet1!X5=0,0,Sheet1!X4)</f>
        <v>4</v>
      </c>
      <c r="B18" s="30" t="str">
        <f ca="1">IF(A18=0,"",INDIRECT("Sheet1!A"&amp;Sheet1!AG$16+A18))</f>
        <v>Set the Amplitude threshold and the Slope threshold above so the peaks are detected.</v>
      </c>
      <c r="C18" s="30" t="e">
        <f ca="1">LN(INDIRECT("Sheet1!b"&amp;Sheet1!AG$16+A18))</f>
        <v>#NUM!</v>
      </c>
      <c r="D18" s="30" t="e">
        <f t="shared" ca="1" si="3"/>
        <v>#NUM!</v>
      </c>
      <c r="E18">
        <f t="shared" ca="1" si="4"/>
        <v>0</v>
      </c>
      <c r="F18">
        <f t="shared" ca="1" si="5"/>
        <v>0</v>
      </c>
      <c r="G18">
        <f t="shared" ca="1" si="0"/>
        <v>0</v>
      </c>
      <c r="H18">
        <f t="shared" ca="1" si="1"/>
        <v>0</v>
      </c>
      <c r="I18">
        <f t="shared" ca="1" si="2"/>
        <v>0</v>
      </c>
      <c r="K18" t="s">
        <v>25</v>
      </c>
    </row>
    <row r="19" spans="1:11" x14ac:dyDescent="0.25">
      <c r="A19">
        <f>IF(Sheet1!Y5=0,0,Sheet1!Y4)</f>
        <v>0</v>
      </c>
      <c r="B19" s="30" t="str">
        <f ca="1">IF(A19=0,"",INDIRECT("Sheet1!A"&amp;Sheet1!AG$16+A19))</f>
        <v/>
      </c>
      <c r="C19" s="30" t="e">
        <f ca="1">LN(INDIRECT("Sheet1!b"&amp;Sheet1!AG$16+A19))</f>
        <v>#REF!</v>
      </c>
      <c r="D19" s="30" t="str">
        <f t="shared" ca="1" si="3"/>
        <v/>
      </c>
      <c r="E19">
        <f t="shared" ca="1" si="4"/>
        <v>0</v>
      </c>
      <c r="F19">
        <f t="shared" ca="1" si="5"/>
        <v>0</v>
      </c>
      <c r="G19">
        <f t="shared" ca="1" si="0"/>
        <v>0</v>
      </c>
      <c r="H19">
        <f t="shared" ca="1" si="1"/>
        <v>0</v>
      </c>
      <c r="I19">
        <f t="shared" ca="1" si="2"/>
        <v>0</v>
      </c>
    </row>
    <row r="20" spans="1:11" x14ac:dyDescent="0.25">
      <c r="A20">
        <f>IF(Sheet1!Z5=0,0,Sheet1!Z4)</f>
        <v>0</v>
      </c>
      <c r="B20" s="30" t="str">
        <f ca="1">IF(A20=0,"",INDIRECT("Sheet1!A"&amp;Sheet1!AG$16+A20))</f>
        <v/>
      </c>
      <c r="C20" s="30" t="e">
        <f ca="1">LN(INDIRECT("Sheet1!b"&amp;Sheet1!AG$16+A20))</f>
        <v>#REF!</v>
      </c>
      <c r="D20" s="30" t="str">
        <f t="shared" ca="1" si="3"/>
        <v/>
      </c>
      <c r="E20">
        <f t="shared" ca="1" si="4"/>
        <v>0</v>
      </c>
      <c r="F20">
        <f t="shared" ca="1" si="5"/>
        <v>0</v>
      </c>
      <c r="G20">
        <f t="shared" ca="1" si="0"/>
        <v>0</v>
      </c>
      <c r="H20">
        <f t="shared" ca="1" si="1"/>
        <v>0</v>
      </c>
      <c r="I20">
        <f t="shared" ca="1" si="2"/>
        <v>0</v>
      </c>
    </row>
    <row r="21" spans="1:11" x14ac:dyDescent="0.25">
      <c r="A21">
        <f>IF(Sheet1!AA5=0,0,Sheet1!AA4)</f>
        <v>0</v>
      </c>
      <c r="B21" s="30" t="str">
        <f ca="1">IF(A21=0,"",INDIRECT("Sheet1!A"&amp;Sheet1!AG$16+A21))</f>
        <v/>
      </c>
      <c r="C21" s="30" t="e">
        <f ca="1">LN(INDIRECT("Sheet1!b"&amp;Sheet1!AG$16+A21))</f>
        <v>#REF!</v>
      </c>
      <c r="D21" s="30" t="str">
        <f t="shared" ca="1" si="3"/>
        <v/>
      </c>
      <c r="E21">
        <f t="shared" ca="1" si="4"/>
        <v>0</v>
      </c>
      <c r="F21">
        <f t="shared" ca="1" si="5"/>
        <v>0</v>
      </c>
      <c r="G21">
        <f t="shared" ca="1" si="0"/>
        <v>0</v>
      </c>
      <c r="H21">
        <f t="shared" ca="1" si="1"/>
        <v>0</v>
      </c>
      <c r="I21">
        <f t="shared" ca="1" si="2"/>
        <v>0</v>
      </c>
    </row>
    <row r="22" spans="1:11" x14ac:dyDescent="0.25">
      <c r="A22">
        <f>IF(Sheet1!AB5=0,0,Sheet1!AB4)</f>
        <v>0</v>
      </c>
      <c r="B22" s="30" t="str">
        <f ca="1">IF(A22=0,"",INDIRECT("Sheet1!A"&amp;Sheet1!AG$16+A22))</f>
        <v/>
      </c>
      <c r="C22" s="30" t="e">
        <f ca="1">LN(INDIRECT("Sheet1!b"&amp;Sheet1!AG$16+A22))</f>
        <v>#REF!</v>
      </c>
      <c r="D22" s="30" t="str">
        <f t="shared" ca="1" si="3"/>
        <v/>
      </c>
      <c r="E22">
        <f t="shared" ca="1" si="4"/>
        <v>0</v>
      </c>
      <c r="F22">
        <f t="shared" ca="1" si="5"/>
        <v>0</v>
      </c>
      <c r="G22">
        <f t="shared" ca="1" si="0"/>
        <v>0</v>
      </c>
      <c r="H22">
        <f t="shared" ca="1" si="1"/>
        <v>0</v>
      </c>
      <c r="I22">
        <f t="shared" ca="1" si="2"/>
        <v>0</v>
      </c>
    </row>
    <row r="23" spans="1:11" x14ac:dyDescent="0.25">
      <c r="B23" s="30"/>
      <c r="C23" s="30"/>
      <c r="D23" s="30"/>
      <c r="E23">
        <f t="shared" si="4"/>
        <v>0</v>
      </c>
      <c r="F23">
        <f t="shared" si="5"/>
        <v>0</v>
      </c>
      <c r="G23">
        <f t="shared" si="0"/>
        <v>0</v>
      </c>
      <c r="H23">
        <f t="shared" si="1"/>
        <v>0</v>
      </c>
      <c r="I23">
        <f t="shared" si="2"/>
        <v>0</v>
      </c>
      <c r="K23" t="s">
        <v>0</v>
      </c>
    </row>
    <row r="24" spans="1:11" x14ac:dyDescent="0.25">
      <c r="B24" s="30"/>
      <c r="C24" s="30"/>
      <c r="D24" s="30"/>
      <c r="E24">
        <f t="shared" si="4"/>
        <v>0</v>
      </c>
      <c r="F24">
        <f t="shared" si="5"/>
        <v>0</v>
      </c>
      <c r="G24">
        <f t="shared" si="0"/>
        <v>0</v>
      </c>
      <c r="H24">
        <f t="shared" si="1"/>
        <v>0</v>
      </c>
      <c r="I24">
        <f t="shared" si="2"/>
        <v>0</v>
      </c>
    </row>
    <row r="25" spans="1:11" x14ac:dyDescent="0.25">
      <c r="B25" s="30"/>
      <c r="C25" s="30"/>
      <c r="D25" s="30"/>
      <c r="E25">
        <f t="shared" si="4"/>
        <v>0</v>
      </c>
      <c r="F25">
        <f t="shared" si="5"/>
        <v>0</v>
      </c>
      <c r="G25">
        <f t="shared" si="0"/>
        <v>0</v>
      </c>
      <c r="H25">
        <f t="shared" si="1"/>
        <v>0</v>
      </c>
      <c r="I25">
        <f t="shared" si="2"/>
        <v>0</v>
      </c>
    </row>
    <row r="26" spans="1:11" x14ac:dyDescent="0.25">
      <c r="B26" s="30"/>
      <c r="C26" s="30"/>
      <c r="D26" s="30"/>
      <c r="E26">
        <f t="shared" si="4"/>
        <v>0</v>
      </c>
      <c r="F26">
        <f t="shared" si="5"/>
        <v>0</v>
      </c>
      <c r="G26">
        <f t="shared" si="0"/>
        <v>0</v>
      </c>
      <c r="H26">
        <f t="shared" si="1"/>
        <v>0</v>
      </c>
      <c r="I26">
        <f t="shared" si="2"/>
        <v>0</v>
      </c>
    </row>
    <row r="27" spans="1:11" x14ac:dyDescent="0.25">
      <c r="B27" s="30"/>
      <c r="C27" s="30"/>
      <c r="D27" s="30"/>
      <c r="E27">
        <f t="shared" si="4"/>
        <v>0</v>
      </c>
      <c r="F27">
        <f t="shared" si="5"/>
        <v>0</v>
      </c>
      <c r="G27">
        <f t="shared" si="0"/>
        <v>0</v>
      </c>
      <c r="H27">
        <f t="shared" si="1"/>
        <v>0</v>
      </c>
      <c r="I27">
        <f t="shared" si="2"/>
        <v>0</v>
      </c>
    </row>
    <row r="28" spans="1:11" x14ac:dyDescent="0.25">
      <c r="B28" s="30"/>
      <c r="C28" s="30"/>
      <c r="D28" s="30"/>
      <c r="E28">
        <f t="shared" si="4"/>
        <v>0</v>
      </c>
      <c r="F28">
        <f t="shared" si="5"/>
        <v>0</v>
      </c>
      <c r="G28">
        <f t="shared" si="0"/>
        <v>0</v>
      </c>
      <c r="H28">
        <f t="shared" si="1"/>
        <v>0</v>
      </c>
      <c r="I28">
        <f t="shared" si="2"/>
        <v>0</v>
      </c>
    </row>
    <row r="29" spans="1:11" x14ac:dyDescent="0.25">
      <c r="B29" s="30"/>
      <c r="C29" s="30"/>
      <c r="D29" s="30"/>
      <c r="E29">
        <f t="shared" si="4"/>
        <v>0</v>
      </c>
      <c r="F29">
        <f t="shared" si="5"/>
        <v>0</v>
      </c>
      <c r="G29">
        <f t="shared" si="0"/>
        <v>0</v>
      </c>
      <c r="H29">
        <f t="shared" si="1"/>
        <v>0</v>
      </c>
      <c r="I29">
        <f t="shared" si="2"/>
        <v>0</v>
      </c>
    </row>
    <row r="30" spans="1:11" x14ac:dyDescent="0.25">
      <c r="B30" s="30"/>
      <c r="C30" s="30"/>
      <c r="D30" s="30"/>
      <c r="E30">
        <f t="shared" si="4"/>
        <v>0</v>
      </c>
      <c r="F30">
        <f t="shared" si="5"/>
        <v>0</v>
      </c>
      <c r="G30">
        <f t="shared" si="0"/>
        <v>0</v>
      </c>
      <c r="H30">
        <f t="shared" si="1"/>
        <v>0</v>
      </c>
      <c r="I30">
        <f t="shared" si="2"/>
        <v>0</v>
      </c>
    </row>
    <row r="31" spans="1:11" x14ac:dyDescent="0.25">
      <c r="B31" s="30"/>
      <c r="C31" s="30"/>
      <c r="D31" s="30"/>
      <c r="E31">
        <f t="shared" si="4"/>
        <v>0</v>
      </c>
      <c r="F31">
        <f t="shared" si="5"/>
        <v>0</v>
      </c>
      <c r="G31">
        <f t="shared" si="0"/>
        <v>0</v>
      </c>
      <c r="H31">
        <f t="shared" si="1"/>
        <v>0</v>
      </c>
      <c r="I31">
        <f t="shared" si="2"/>
        <v>0</v>
      </c>
    </row>
    <row r="32" spans="1:11" x14ac:dyDescent="0.25">
      <c r="B32" s="30"/>
      <c r="C32" s="30"/>
      <c r="D32" s="30"/>
      <c r="E32">
        <f t="shared" si="4"/>
        <v>0</v>
      </c>
      <c r="F32">
        <f t="shared" si="5"/>
        <v>0</v>
      </c>
      <c r="G32">
        <f t="shared" si="0"/>
        <v>0</v>
      </c>
      <c r="H32">
        <f t="shared" si="1"/>
        <v>0</v>
      </c>
      <c r="I32">
        <f t="shared" si="2"/>
        <v>0</v>
      </c>
    </row>
    <row r="33" spans="1:11" x14ac:dyDescent="0.25">
      <c r="B33" s="30"/>
      <c r="C33" s="30"/>
      <c r="D33" s="30"/>
      <c r="E33">
        <f t="shared" si="4"/>
        <v>0</v>
      </c>
      <c r="F33">
        <f t="shared" si="5"/>
        <v>0</v>
      </c>
      <c r="G33">
        <f t="shared" si="0"/>
        <v>0</v>
      </c>
      <c r="H33">
        <f t="shared" si="1"/>
        <v>0</v>
      </c>
      <c r="I33">
        <f t="shared" si="2"/>
        <v>0</v>
      </c>
    </row>
    <row r="34" spans="1:11" x14ac:dyDescent="0.25">
      <c r="A34" t="s">
        <v>0</v>
      </c>
      <c r="B34" s="30"/>
      <c r="C34" s="30"/>
      <c r="D34" s="30"/>
      <c r="E34">
        <f t="shared" si="4"/>
        <v>0</v>
      </c>
      <c r="F34">
        <f t="shared" si="5"/>
        <v>0</v>
      </c>
      <c r="G34">
        <f t="shared" si="0"/>
        <v>0</v>
      </c>
      <c r="H34">
        <f t="shared" si="1"/>
        <v>0</v>
      </c>
      <c r="I34">
        <f t="shared" si="2"/>
        <v>0</v>
      </c>
    </row>
    <row r="35" spans="1:11" x14ac:dyDescent="0.25">
      <c r="B35" s="30"/>
      <c r="C35" s="30"/>
      <c r="D35" s="30"/>
      <c r="E35">
        <f t="shared" si="4"/>
        <v>0</v>
      </c>
      <c r="F35">
        <f t="shared" si="5"/>
        <v>0</v>
      </c>
      <c r="G35">
        <f t="shared" si="0"/>
        <v>0</v>
      </c>
      <c r="H35">
        <f t="shared" si="1"/>
        <v>0</v>
      </c>
      <c r="I35">
        <f t="shared" si="2"/>
        <v>0</v>
      </c>
    </row>
    <row r="36" spans="1:11" x14ac:dyDescent="0.25">
      <c r="B36" s="29" t="str">
        <f>B5</f>
        <v>X</v>
      </c>
      <c r="C36" s="29" t="str">
        <f>C5</f>
        <v>ln(y)</v>
      </c>
      <c r="D36" s="29"/>
      <c r="E36" s="29" t="str">
        <f>E5</f>
        <v>X*Y</v>
      </c>
      <c r="F36" s="29" t="str">
        <f>F5</f>
        <v>X*X</v>
      </c>
      <c r="G36" s="29" t="str">
        <f>G5</f>
        <v>X^3</v>
      </c>
      <c r="H36" s="29" t="str">
        <f>H5</f>
        <v>X^4</v>
      </c>
      <c r="I36" s="29" t="str">
        <f>I5</f>
        <v>X^2y</v>
      </c>
    </row>
    <row r="37" spans="1:11" x14ac:dyDescent="0.25">
      <c r="A37" t="s">
        <v>26</v>
      </c>
      <c r="B37" s="49" t="e">
        <f ca="1">SUM(B6:B35)</f>
        <v>#REF!</v>
      </c>
      <c r="C37" s="37" t="e">
        <f ca="1">SUM(D6:D35)</f>
        <v>#REF!</v>
      </c>
      <c r="D37" s="37"/>
      <c r="E37" s="46">
        <f ca="1">SUM(E6:E35)</f>
        <v>0</v>
      </c>
      <c r="F37" s="46">
        <f ca="1">SUM(F6:F35)</f>
        <v>0</v>
      </c>
      <c r="G37" s="47">
        <f ca="1">SUM(G6:G35)</f>
        <v>0</v>
      </c>
      <c r="H37" s="48">
        <f ca="1">SUM(H6:H35)</f>
        <v>0</v>
      </c>
      <c r="I37" s="48">
        <f ca="1">SUM(I6:I35)</f>
        <v>0</v>
      </c>
    </row>
    <row r="38" spans="1:11" ht="26.25" x14ac:dyDescent="0.25">
      <c r="A38" s="42" t="s">
        <v>27</v>
      </c>
      <c r="B38" s="37">
        <f ca="1">COUNT(B7:B22)</f>
        <v>1</v>
      </c>
      <c r="C38" s="37"/>
      <c r="D38" s="37"/>
      <c r="E38" s="37"/>
      <c r="F38" s="37"/>
      <c r="K38" t="s">
        <v>0</v>
      </c>
    </row>
    <row r="39" spans="1:11" x14ac:dyDescent="0.25">
      <c r="F39" s="37"/>
    </row>
    <row r="40" spans="1:11" x14ac:dyDescent="0.25">
      <c r="A40" t="s">
        <v>28</v>
      </c>
      <c r="B40" s="38" t="e">
        <f ca="1">n*F37*H37+2*B37*F37*G37-F37^3-B37^2*H37-n*G37^2</f>
        <v>#REF!</v>
      </c>
      <c r="C40" s="37"/>
      <c r="D40" s="37"/>
      <c r="E40" s="37"/>
      <c r="F40" s="37"/>
    </row>
    <row r="41" spans="1:11" ht="15.75" x14ac:dyDescent="0.25">
      <c r="A41" s="39" t="s">
        <v>29</v>
      </c>
      <c r="B41" s="44" t="e">
        <f ca="1">(n*F37*I37+B37*G37*C37+B37*F37*E37-F37^2*C37-B37^2*I37-n*G37*E37)/B40</f>
        <v>#REF!</v>
      </c>
      <c r="C41" s="37" t="s">
        <v>30</v>
      </c>
      <c r="D41" s="37"/>
      <c r="E41" s="37"/>
      <c r="F41" s="37"/>
    </row>
    <row r="42" spans="1:11" ht="15.75" x14ac:dyDescent="0.25">
      <c r="A42" s="39" t="s">
        <v>31</v>
      </c>
      <c r="B42" s="44" t="e">
        <f ca="1">(n*H37*E37+B37*F37*I37+F37*G37*C37-F37^2*E37-B37*H37*C37-n*G37*I37)/B40</f>
        <v>#REF!</v>
      </c>
      <c r="C42" s="37" t="s">
        <v>32</v>
      </c>
      <c r="D42" s="37"/>
      <c r="E42" s="37"/>
      <c r="F42" s="37"/>
    </row>
    <row r="43" spans="1:11" ht="15.75" x14ac:dyDescent="0.25">
      <c r="A43" s="39" t="s">
        <v>74</v>
      </c>
      <c r="B43" s="45" t="e">
        <f ca="1">(F37*H37*C37+F37*G37*E37+B37*G37*I37-F37^2*I37-B37*H37*E37-G37^2*C37)/B40</f>
        <v>#REF!</v>
      </c>
      <c r="C43" s="37" t="s">
        <v>33</v>
      </c>
      <c r="D43" s="37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opLeftCell="A13" workbookViewId="0">
      <selection activeCell="K43" sqref="K43"/>
    </sheetView>
  </sheetViews>
  <sheetFormatPr defaultColWidth="9.140625" defaultRowHeight="15" x14ac:dyDescent="0.25"/>
  <sheetData>
    <row r="1" spans="1:13" ht="15.75" x14ac:dyDescent="0.25">
      <c r="A1" s="25" t="s">
        <v>87</v>
      </c>
    </row>
    <row r="2" spans="1:13" ht="18" x14ac:dyDescent="0.25">
      <c r="A2" s="25" t="s">
        <v>11</v>
      </c>
      <c r="K2" s="26"/>
    </row>
    <row r="3" spans="1:13" x14ac:dyDescent="0.25">
      <c r="A3" s="27"/>
    </row>
    <row r="5" spans="1:13" x14ac:dyDescent="0.25">
      <c r="B5" s="28" t="s">
        <v>2</v>
      </c>
      <c r="C5" s="28" t="s">
        <v>73</v>
      </c>
      <c r="D5" s="28" t="s">
        <v>73</v>
      </c>
      <c r="E5" s="29" t="s">
        <v>12</v>
      </c>
      <c r="F5" s="29" t="s">
        <v>13</v>
      </c>
      <c r="G5" s="29" t="s">
        <v>14</v>
      </c>
      <c r="H5" s="29" t="s">
        <v>15</v>
      </c>
      <c r="I5" s="29" t="s">
        <v>16</v>
      </c>
    </row>
    <row r="6" spans="1:13" x14ac:dyDescent="0.25">
      <c r="A6">
        <f>IF(Sheet1!L5=0,0,Sheet1!L4)</f>
        <v>0</v>
      </c>
      <c r="B6" s="30" t="str">
        <f ca="1">IF(A6=0,"",INDIRECT("Sheet1!A"&amp;Sheet1!AG$17+A6))</f>
        <v/>
      </c>
      <c r="C6" s="30" t="e">
        <f ca="1">LN(INDIRECT("Sheet1!b"&amp;Sheet1!AG$17+A6))</f>
        <v>#REF!</v>
      </c>
      <c r="D6" s="30" t="str">
        <f ca="1">IF(B6="","",C6)</f>
        <v/>
      </c>
      <c r="E6">
        <f ca="1">IF(COUNT(B6:C6)=2,B6*D6,0)</f>
        <v>0</v>
      </c>
      <c r="F6">
        <f ca="1">IF(COUNT($B6:$C6)=2,$B6^2,0)</f>
        <v>0</v>
      </c>
      <c r="G6">
        <f t="shared" ref="G6:G35" ca="1" si="0">IF(COUNT($B6:$C6)=2,$B6^3,0)</f>
        <v>0</v>
      </c>
      <c r="H6">
        <f t="shared" ref="H6:H35" ca="1" si="1">IF(COUNT($B6:$C6)=2,$B6^4,0)</f>
        <v>0</v>
      </c>
      <c r="I6">
        <f t="shared" ref="I6:I35" ca="1" si="2">IF(COUNT($B6:$C6)=2,$D6*$B6^2,0)</f>
        <v>0</v>
      </c>
      <c r="K6" s="31" t="s">
        <v>75</v>
      </c>
      <c r="L6" s="32"/>
    </row>
    <row r="7" spans="1:13" x14ac:dyDescent="0.25">
      <c r="A7">
        <f>IF(Sheet1!M5=0,0,Sheet1!M4)</f>
        <v>0</v>
      </c>
      <c r="B7" s="30" t="str">
        <f ca="1">IF(A7=0,"",INDIRECT("Sheet1!A"&amp;Sheet1!AG$17+A7))</f>
        <v/>
      </c>
      <c r="C7" s="30" t="e">
        <f ca="1">LN(INDIRECT("Sheet1!b"&amp;Sheet1!AG$17+A7))</f>
        <v>#REF!</v>
      </c>
      <c r="D7" s="30" t="str">
        <f t="shared" ref="D7:D22" ca="1" si="3">IF(B7="","",C7)</f>
        <v/>
      </c>
      <c r="E7">
        <f t="shared" ref="E7:E35" ca="1" si="4">IF(COUNT(B7:C7)=2,B7*D7,0)</f>
        <v>0</v>
      </c>
      <c r="F7">
        <f t="shared" ref="F7:F35" ca="1" si="5">IF(COUNT(B7:C7)=2,B7^2,0)</f>
        <v>0</v>
      </c>
      <c r="G7">
        <f t="shared" ca="1" si="0"/>
        <v>0</v>
      </c>
      <c r="H7">
        <f t="shared" ca="1" si="1"/>
        <v>0</v>
      </c>
      <c r="I7">
        <f t="shared" ca="1" si="2"/>
        <v>0</v>
      </c>
      <c r="K7" s="33" t="s">
        <v>17</v>
      </c>
      <c r="L7" s="34" t="e">
        <f ca="1">EXP(B43-B41*(B42/(2*B41))^2)</f>
        <v>#REF!</v>
      </c>
      <c r="M7" t="s">
        <v>76</v>
      </c>
    </row>
    <row r="8" spans="1:13" x14ac:dyDescent="0.25">
      <c r="A8">
        <f>IF(Sheet1!N5=0,0,Sheet1!N4)</f>
        <v>0</v>
      </c>
      <c r="B8" s="30" t="str">
        <f ca="1">IF(A8=0,"",INDIRECT("Sheet1!A"&amp;Sheet1!AG$17+A8))</f>
        <v/>
      </c>
      <c r="C8" s="30" t="e">
        <f ca="1">LN(INDIRECT("Sheet1!b"&amp;Sheet1!AG$17+A8))</f>
        <v>#REF!</v>
      </c>
      <c r="D8" s="30" t="str">
        <f t="shared" ca="1" si="3"/>
        <v/>
      </c>
      <c r="E8">
        <f ca="1">IF(COUNT(B8:C8)=2,B8*D8,0)</f>
        <v>0</v>
      </c>
      <c r="F8">
        <f t="shared" ca="1" si="5"/>
        <v>0</v>
      </c>
      <c r="G8">
        <f t="shared" ca="1" si="0"/>
        <v>0</v>
      </c>
      <c r="H8">
        <f t="shared" ca="1" si="1"/>
        <v>0</v>
      </c>
      <c r="I8">
        <f t="shared" ca="1" si="2"/>
        <v>0</v>
      </c>
      <c r="K8" s="33" t="s">
        <v>18</v>
      </c>
      <c r="L8" s="34" t="e">
        <f ca="1">-B42/(2*B41)</f>
        <v>#REF!</v>
      </c>
      <c r="M8" t="s">
        <v>77</v>
      </c>
    </row>
    <row r="9" spans="1:13" x14ac:dyDescent="0.25">
      <c r="A9">
        <f>IF(Sheet1!O5=0,0,Sheet1!O4)</f>
        <v>0</v>
      </c>
      <c r="B9" s="30" t="str">
        <f ca="1">IF(A9=0,"",INDIRECT("Sheet1!A"&amp;Sheet1!AG$17+A9))</f>
        <v/>
      </c>
      <c r="C9" s="30" t="e">
        <f ca="1">LN(INDIRECT("Sheet1!b"&amp;Sheet1!AG$17+A9))</f>
        <v>#REF!</v>
      </c>
      <c r="D9" s="30" t="str">
        <f t="shared" ca="1" si="3"/>
        <v/>
      </c>
      <c r="E9">
        <f t="shared" ca="1" si="4"/>
        <v>0</v>
      </c>
      <c r="F9">
        <f t="shared" ca="1" si="5"/>
        <v>0</v>
      </c>
      <c r="G9">
        <f t="shared" ca="1" si="0"/>
        <v>0</v>
      </c>
      <c r="H9">
        <f t="shared" ca="1" si="1"/>
        <v>0</v>
      </c>
      <c r="I9">
        <f t="shared" ca="1" si="2"/>
        <v>0</v>
      </c>
      <c r="K9" s="35" t="s">
        <v>19</v>
      </c>
      <c r="L9" s="36" t="e">
        <f ca="1">2.35703/(SQRT(2)*SQRT(-B41))</f>
        <v>#REF!</v>
      </c>
      <c r="M9" t="s">
        <v>78</v>
      </c>
    </row>
    <row r="10" spans="1:13" x14ac:dyDescent="0.25">
      <c r="A10">
        <f>IF(Sheet1!P5=0,0,Sheet1!P4)</f>
        <v>-4</v>
      </c>
      <c r="B10" s="30" t="e">
        <f ca="1">IF(A10=0,"",INDIRECT("Sheet1!A"&amp;Sheet1!AG$17+A10))</f>
        <v>#REF!</v>
      </c>
      <c r="C10" s="30" t="e">
        <f ca="1">LN(INDIRECT("Sheet1!b"&amp;Sheet1!AG$17+A10))</f>
        <v>#REF!</v>
      </c>
      <c r="D10" s="30" t="e">
        <f t="shared" ca="1" si="3"/>
        <v>#REF!</v>
      </c>
      <c r="E10">
        <f ca="1">IF(COUNT(B10:C10)=2,B10*D10,0)</f>
        <v>0</v>
      </c>
      <c r="F10">
        <f t="shared" ca="1" si="5"/>
        <v>0</v>
      </c>
      <c r="G10">
        <f t="shared" ca="1" si="0"/>
        <v>0</v>
      </c>
      <c r="H10">
        <f t="shared" ca="1" si="1"/>
        <v>0</v>
      </c>
      <c r="I10">
        <f t="shared" ca="1" si="2"/>
        <v>0</v>
      </c>
    </row>
    <row r="11" spans="1:13" x14ac:dyDescent="0.25">
      <c r="A11">
        <f>IF(Sheet1!Q5=0,0,Sheet1!Q4)</f>
        <v>-3</v>
      </c>
      <c r="B11" s="30" t="e">
        <f ca="1">IF(A11=0,"",INDIRECT("Sheet1!A"&amp;Sheet1!AG$17+A11))</f>
        <v>#REF!</v>
      </c>
      <c r="C11" s="30" t="e">
        <f ca="1">LN(INDIRECT("Sheet1!b"&amp;Sheet1!AG$17+A11))</f>
        <v>#REF!</v>
      </c>
      <c r="D11" s="30" t="e">
        <f t="shared" ca="1" si="3"/>
        <v>#REF!</v>
      </c>
      <c r="E11">
        <f t="shared" ca="1" si="4"/>
        <v>0</v>
      </c>
      <c r="F11">
        <f t="shared" ca="1" si="5"/>
        <v>0</v>
      </c>
      <c r="G11">
        <f t="shared" ca="1" si="0"/>
        <v>0</v>
      </c>
      <c r="H11">
        <f t="shared" ca="1" si="1"/>
        <v>0</v>
      </c>
      <c r="I11">
        <f t="shared" ca="1" si="2"/>
        <v>0</v>
      </c>
    </row>
    <row r="12" spans="1:13" x14ac:dyDescent="0.25">
      <c r="A12">
        <f>IF(Sheet1!R5=0,0,Sheet1!R4)</f>
        <v>-2</v>
      </c>
      <c r="B12" s="30" t="e">
        <f ca="1">IF(A12=0,"",INDIRECT("Sheet1!A"&amp;Sheet1!AG$17+A12))</f>
        <v>#REF!</v>
      </c>
      <c r="C12" s="30" t="e">
        <f ca="1">LN(INDIRECT("Sheet1!b"&amp;Sheet1!AG$17+A12))</f>
        <v>#REF!</v>
      </c>
      <c r="D12" s="30" t="e">
        <f t="shared" ca="1" si="3"/>
        <v>#REF!</v>
      </c>
      <c r="E12">
        <f t="shared" ca="1" si="4"/>
        <v>0</v>
      </c>
      <c r="F12">
        <f t="shared" ca="1" si="5"/>
        <v>0</v>
      </c>
      <c r="G12">
        <f t="shared" ca="1" si="0"/>
        <v>0</v>
      </c>
      <c r="H12">
        <f t="shared" ca="1" si="1"/>
        <v>0</v>
      </c>
      <c r="I12">
        <f t="shared" ca="1" si="2"/>
        <v>0</v>
      </c>
    </row>
    <row r="13" spans="1:13" x14ac:dyDescent="0.25">
      <c r="A13">
        <f>IF(Sheet1!S5=0,0,Sheet1!S4)</f>
        <v>-1</v>
      </c>
      <c r="B13" s="30" t="e">
        <f ca="1">IF(A13=0,"",INDIRECT("Sheet1!A"&amp;Sheet1!AG$17+A13))</f>
        <v>#REF!</v>
      </c>
      <c r="C13" s="30" t="e">
        <f ca="1">LN(INDIRECT("Sheet1!b"&amp;Sheet1!AG$17+A13))</f>
        <v>#REF!</v>
      </c>
      <c r="D13" s="30" t="e">
        <f t="shared" ca="1" si="3"/>
        <v>#REF!</v>
      </c>
      <c r="E13">
        <f t="shared" ca="1" si="4"/>
        <v>0</v>
      </c>
      <c r="F13">
        <f t="shared" ca="1" si="5"/>
        <v>0</v>
      </c>
      <c r="G13">
        <f t="shared" ca="1" si="0"/>
        <v>0</v>
      </c>
      <c r="H13">
        <f t="shared" ca="1" si="1"/>
        <v>0</v>
      </c>
      <c r="I13">
        <f t="shared" ca="1" si="2"/>
        <v>0</v>
      </c>
      <c r="K13" t="s">
        <v>20</v>
      </c>
    </row>
    <row r="14" spans="1:13" x14ac:dyDescent="0.25">
      <c r="A14">
        <f>IF(Sheet1!T5=0,0,Sheet1!T4)</f>
        <v>0</v>
      </c>
      <c r="B14" s="30" t="e">
        <f ca="1">INDIRECT("Sheet1!A"&amp;Sheet1!AG$17+A14)</f>
        <v>#REF!</v>
      </c>
      <c r="C14" s="30" t="e">
        <f ca="1">LN(INDIRECT("Sheet1!b"&amp;Sheet1!AG$17+A14))</f>
        <v>#REF!</v>
      </c>
      <c r="D14" s="30" t="e">
        <f t="shared" ca="1" si="3"/>
        <v>#REF!</v>
      </c>
      <c r="E14">
        <f t="shared" ca="1" si="4"/>
        <v>0</v>
      </c>
      <c r="F14">
        <f t="shared" ca="1" si="5"/>
        <v>0</v>
      </c>
      <c r="G14">
        <f t="shared" ca="1" si="0"/>
        <v>0</v>
      </c>
      <c r="H14">
        <f t="shared" ca="1" si="1"/>
        <v>0</v>
      </c>
      <c r="I14">
        <f t="shared" ca="1" si="2"/>
        <v>0</v>
      </c>
      <c r="K14" t="s">
        <v>21</v>
      </c>
    </row>
    <row r="15" spans="1:13" x14ac:dyDescent="0.25">
      <c r="A15">
        <f>IF(Sheet1!U5=0,0,Sheet1!U4)</f>
        <v>1</v>
      </c>
      <c r="B15" s="30" t="str">
        <f ca="1">IF(A15=0,"",INDIRECT("Sheet1!A"&amp;Sheet1!AG$17+A15))</f>
        <v>Peak detection and measurement with peak sharpening</v>
      </c>
      <c r="C15" s="30" t="e">
        <f ca="1">LN(INDIRECT("Sheet1!b"&amp;Sheet1!AG$17+A15))</f>
        <v>#NUM!</v>
      </c>
      <c r="D15" s="30" t="e">
        <f t="shared" ca="1" si="3"/>
        <v>#NUM!</v>
      </c>
      <c r="E15">
        <f t="shared" ca="1" si="4"/>
        <v>0</v>
      </c>
      <c r="F15">
        <f t="shared" ca="1" si="5"/>
        <v>0</v>
      </c>
      <c r="G15">
        <f t="shared" ca="1" si="0"/>
        <v>0</v>
      </c>
      <c r="H15">
        <f t="shared" ca="1" si="1"/>
        <v>0</v>
      </c>
      <c r="I15">
        <f t="shared" ca="1" si="2"/>
        <v>0</v>
      </c>
      <c r="K15" t="s">
        <v>22</v>
      </c>
    </row>
    <row r="16" spans="1:13" x14ac:dyDescent="0.25">
      <c r="A16">
        <f>IF(Sheet1!V5=0,0,Sheet1!V4)</f>
        <v>2</v>
      </c>
      <c r="B16" s="30">
        <f ca="1">IF(A16=0,"",INDIRECT("Sheet1!A"&amp;Sheet1!AG$17+A16))</f>
        <v>0</v>
      </c>
      <c r="C16" s="30" t="e">
        <f ca="1">LN(INDIRECT("Sheet1!b"&amp;Sheet1!AG$17+A16))</f>
        <v>#VALUE!</v>
      </c>
      <c r="D16" s="30" t="e">
        <f t="shared" ca="1" si="3"/>
        <v>#VALUE!</v>
      </c>
      <c r="E16">
        <f t="shared" ca="1" si="4"/>
        <v>0</v>
      </c>
      <c r="F16">
        <f t="shared" ca="1" si="5"/>
        <v>0</v>
      </c>
      <c r="G16">
        <f t="shared" ca="1" si="0"/>
        <v>0</v>
      </c>
      <c r="H16">
        <f t="shared" ca="1" si="1"/>
        <v>0</v>
      </c>
      <c r="I16">
        <f t="shared" ca="1" si="2"/>
        <v>0</v>
      </c>
      <c r="J16" t="s">
        <v>0</v>
      </c>
      <c r="K16" t="s">
        <v>23</v>
      </c>
    </row>
    <row r="17" spans="1:11" x14ac:dyDescent="0.25">
      <c r="A17">
        <f>IF(Sheet1!W5=0,0,Sheet1!W4)</f>
        <v>3</v>
      </c>
      <c r="B17" s="30" t="str">
        <f ca="1">IF(A17=0,"",INDIRECT("Sheet1!A"&amp;Sheet1!AG$17+A17))</f>
        <v>Amplitude threshold</v>
      </c>
      <c r="C17" s="30">
        <f ca="1">LN(INDIRECT("Sheet1!b"&amp;Sheet1!AG$17+A17))</f>
        <v>0</v>
      </c>
      <c r="D17" s="30">
        <f t="shared" ca="1" si="3"/>
        <v>0</v>
      </c>
      <c r="E17">
        <f t="shared" ca="1" si="4"/>
        <v>0</v>
      </c>
      <c r="F17">
        <f t="shared" ca="1" si="5"/>
        <v>0</v>
      </c>
      <c r="G17">
        <f t="shared" ca="1" si="0"/>
        <v>0</v>
      </c>
      <c r="H17">
        <f t="shared" ca="1" si="1"/>
        <v>0</v>
      </c>
      <c r="I17">
        <f t="shared" ca="1" si="2"/>
        <v>0</v>
      </c>
      <c r="K17" t="s">
        <v>24</v>
      </c>
    </row>
    <row r="18" spans="1:11" x14ac:dyDescent="0.25">
      <c r="A18">
        <f>IF(Sheet1!X5=0,0,Sheet1!X4)</f>
        <v>4</v>
      </c>
      <c r="B18" s="30" t="str">
        <f ca="1">IF(A18=0,"",INDIRECT("Sheet1!A"&amp;Sheet1!AG$17+A18))</f>
        <v>Set the Amplitude threshold and the Slope threshold above so the peaks are detected.</v>
      </c>
      <c r="C18" s="30" t="e">
        <f ca="1">LN(INDIRECT("Sheet1!b"&amp;Sheet1!AG$17+A18))</f>
        <v>#NUM!</v>
      </c>
      <c r="D18" s="30" t="e">
        <f t="shared" ca="1" si="3"/>
        <v>#NUM!</v>
      </c>
      <c r="E18">
        <f t="shared" ca="1" si="4"/>
        <v>0</v>
      </c>
      <c r="F18">
        <f t="shared" ca="1" si="5"/>
        <v>0</v>
      </c>
      <c r="G18">
        <f t="shared" ca="1" si="0"/>
        <v>0</v>
      </c>
      <c r="H18">
        <f t="shared" ca="1" si="1"/>
        <v>0</v>
      </c>
      <c r="I18">
        <f t="shared" ca="1" si="2"/>
        <v>0</v>
      </c>
      <c r="K18" t="s">
        <v>25</v>
      </c>
    </row>
    <row r="19" spans="1:11" x14ac:dyDescent="0.25">
      <c r="A19">
        <f>IF(Sheet1!Y5=0,0,Sheet1!Y4)</f>
        <v>0</v>
      </c>
      <c r="B19" s="30" t="str">
        <f ca="1">IF(A19=0,"",INDIRECT("Sheet1!A"&amp;Sheet1!AG$17+A19))</f>
        <v/>
      </c>
      <c r="C19" s="30" t="e">
        <f ca="1">LN(INDIRECT("Sheet1!b"&amp;Sheet1!AG$17+A19))</f>
        <v>#REF!</v>
      </c>
      <c r="D19" s="30" t="str">
        <f t="shared" ca="1" si="3"/>
        <v/>
      </c>
      <c r="E19">
        <f t="shared" ca="1" si="4"/>
        <v>0</v>
      </c>
      <c r="F19">
        <f t="shared" ca="1" si="5"/>
        <v>0</v>
      </c>
      <c r="G19">
        <f t="shared" ca="1" si="0"/>
        <v>0</v>
      </c>
      <c r="H19">
        <f t="shared" ca="1" si="1"/>
        <v>0</v>
      </c>
      <c r="I19">
        <f t="shared" ca="1" si="2"/>
        <v>0</v>
      </c>
    </row>
    <row r="20" spans="1:11" x14ac:dyDescent="0.25">
      <c r="A20">
        <f>IF(Sheet1!Z5=0,0,Sheet1!Z4)</f>
        <v>0</v>
      </c>
      <c r="B20" s="30" t="str">
        <f ca="1">IF(A20=0,"",INDIRECT("Sheet1!A"&amp;Sheet1!AG$17+A20))</f>
        <v/>
      </c>
      <c r="C20" s="30" t="e">
        <f ca="1">LN(INDIRECT("Sheet1!b"&amp;Sheet1!AG$17+A20))</f>
        <v>#REF!</v>
      </c>
      <c r="D20" s="30" t="str">
        <f t="shared" ca="1" si="3"/>
        <v/>
      </c>
      <c r="E20">
        <f t="shared" ca="1" si="4"/>
        <v>0</v>
      </c>
      <c r="F20">
        <f t="shared" ca="1" si="5"/>
        <v>0</v>
      </c>
      <c r="G20">
        <f t="shared" ca="1" si="0"/>
        <v>0</v>
      </c>
      <c r="H20">
        <f t="shared" ca="1" si="1"/>
        <v>0</v>
      </c>
      <c r="I20">
        <f t="shared" ca="1" si="2"/>
        <v>0</v>
      </c>
    </row>
    <row r="21" spans="1:11" x14ac:dyDescent="0.25">
      <c r="A21">
        <f>IF(Sheet1!AA5=0,0,Sheet1!AA4)</f>
        <v>0</v>
      </c>
      <c r="B21" s="30" t="str">
        <f ca="1">IF(A21=0,"",INDIRECT("Sheet1!A"&amp;Sheet1!AG$17+A21))</f>
        <v/>
      </c>
      <c r="C21" s="30" t="e">
        <f ca="1">LN(INDIRECT("Sheet1!b"&amp;Sheet1!AG$17+A21))</f>
        <v>#REF!</v>
      </c>
      <c r="D21" s="30" t="str">
        <f t="shared" ca="1" si="3"/>
        <v/>
      </c>
      <c r="E21">
        <f t="shared" ca="1" si="4"/>
        <v>0</v>
      </c>
      <c r="F21">
        <f t="shared" ca="1" si="5"/>
        <v>0</v>
      </c>
      <c r="G21">
        <f t="shared" ca="1" si="0"/>
        <v>0</v>
      </c>
      <c r="H21">
        <f t="shared" ca="1" si="1"/>
        <v>0</v>
      </c>
      <c r="I21">
        <f t="shared" ca="1" si="2"/>
        <v>0</v>
      </c>
    </row>
    <row r="22" spans="1:11" x14ac:dyDescent="0.25">
      <c r="A22">
        <f>IF(Sheet1!AB5=0,0,Sheet1!AB4)</f>
        <v>0</v>
      </c>
      <c r="B22" s="30" t="str">
        <f ca="1">IF(A22=0,"",INDIRECT("Sheet1!A"&amp;Sheet1!AG$17+A22))</f>
        <v/>
      </c>
      <c r="C22" s="30" t="e">
        <f ca="1">LN(INDIRECT("Sheet1!b"&amp;Sheet1!AG$17+A22))</f>
        <v>#REF!</v>
      </c>
      <c r="D22" s="30" t="str">
        <f t="shared" ca="1" si="3"/>
        <v/>
      </c>
      <c r="E22">
        <f t="shared" ca="1" si="4"/>
        <v>0</v>
      </c>
      <c r="F22">
        <f t="shared" ca="1" si="5"/>
        <v>0</v>
      </c>
      <c r="G22">
        <f t="shared" ca="1" si="0"/>
        <v>0</v>
      </c>
      <c r="H22">
        <f t="shared" ca="1" si="1"/>
        <v>0</v>
      </c>
      <c r="I22">
        <f t="shared" ca="1" si="2"/>
        <v>0</v>
      </c>
    </row>
    <row r="23" spans="1:11" x14ac:dyDescent="0.25">
      <c r="B23" s="30"/>
      <c r="C23" s="30"/>
      <c r="D23" s="30"/>
      <c r="E23">
        <f t="shared" si="4"/>
        <v>0</v>
      </c>
      <c r="F23">
        <f t="shared" si="5"/>
        <v>0</v>
      </c>
      <c r="G23">
        <f t="shared" si="0"/>
        <v>0</v>
      </c>
      <c r="H23">
        <f t="shared" si="1"/>
        <v>0</v>
      </c>
      <c r="I23">
        <f t="shared" si="2"/>
        <v>0</v>
      </c>
      <c r="K23" t="s">
        <v>0</v>
      </c>
    </row>
    <row r="24" spans="1:11" x14ac:dyDescent="0.25">
      <c r="B24" s="30"/>
      <c r="C24" s="30"/>
      <c r="D24" s="30"/>
      <c r="E24">
        <f t="shared" si="4"/>
        <v>0</v>
      </c>
      <c r="F24">
        <f t="shared" si="5"/>
        <v>0</v>
      </c>
      <c r="G24">
        <f t="shared" si="0"/>
        <v>0</v>
      </c>
      <c r="H24">
        <f t="shared" si="1"/>
        <v>0</v>
      </c>
      <c r="I24">
        <f t="shared" si="2"/>
        <v>0</v>
      </c>
    </row>
    <row r="25" spans="1:11" x14ac:dyDescent="0.25">
      <c r="B25" s="30"/>
      <c r="C25" s="30"/>
      <c r="D25" s="30"/>
      <c r="E25">
        <f t="shared" si="4"/>
        <v>0</v>
      </c>
      <c r="F25">
        <f t="shared" si="5"/>
        <v>0</v>
      </c>
      <c r="G25">
        <f t="shared" si="0"/>
        <v>0</v>
      </c>
      <c r="H25">
        <f t="shared" si="1"/>
        <v>0</v>
      </c>
      <c r="I25">
        <f t="shared" si="2"/>
        <v>0</v>
      </c>
    </row>
    <row r="26" spans="1:11" x14ac:dyDescent="0.25">
      <c r="B26" s="30"/>
      <c r="C26" s="30"/>
      <c r="D26" s="30"/>
      <c r="E26">
        <f t="shared" si="4"/>
        <v>0</v>
      </c>
      <c r="F26">
        <f t="shared" si="5"/>
        <v>0</v>
      </c>
      <c r="G26">
        <f t="shared" si="0"/>
        <v>0</v>
      </c>
      <c r="H26">
        <f t="shared" si="1"/>
        <v>0</v>
      </c>
      <c r="I26">
        <f t="shared" si="2"/>
        <v>0</v>
      </c>
    </row>
    <row r="27" spans="1:11" x14ac:dyDescent="0.25">
      <c r="B27" s="30"/>
      <c r="C27" s="30"/>
      <c r="D27" s="30"/>
      <c r="E27">
        <f t="shared" si="4"/>
        <v>0</v>
      </c>
      <c r="F27">
        <f t="shared" si="5"/>
        <v>0</v>
      </c>
      <c r="G27">
        <f t="shared" si="0"/>
        <v>0</v>
      </c>
      <c r="H27">
        <f t="shared" si="1"/>
        <v>0</v>
      </c>
      <c r="I27">
        <f t="shared" si="2"/>
        <v>0</v>
      </c>
    </row>
    <row r="28" spans="1:11" x14ac:dyDescent="0.25">
      <c r="B28" s="30"/>
      <c r="C28" s="30"/>
      <c r="D28" s="30"/>
      <c r="E28">
        <f t="shared" si="4"/>
        <v>0</v>
      </c>
      <c r="F28">
        <f t="shared" si="5"/>
        <v>0</v>
      </c>
      <c r="G28">
        <f t="shared" si="0"/>
        <v>0</v>
      </c>
      <c r="H28">
        <f t="shared" si="1"/>
        <v>0</v>
      </c>
      <c r="I28">
        <f t="shared" si="2"/>
        <v>0</v>
      </c>
    </row>
    <row r="29" spans="1:11" x14ac:dyDescent="0.25">
      <c r="B29" s="30"/>
      <c r="C29" s="30"/>
      <c r="D29" s="30"/>
      <c r="E29">
        <f t="shared" si="4"/>
        <v>0</v>
      </c>
      <c r="F29">
        <f t="shared" si="5"/>
        <v>0</v>
      </c>
      <c r="G29">
        <f t="shared" si="0"/>
        <v>0</v>
      </c>
      <c r="H29">
        <f t="shared" si="1"/>
        <v>0</v>
      </c>
      <c r="I29">
        <f t="shared" si="2"/>
        <v>0</v>
      </c>
    </row>
    <row r="30" spans="1:11" x14ac:dyDescent="0.25">
      <c r="B30" s="30"/>
      <c r="C30" s="30"/>
      <c r="D30" s="30"/>
      <c r="E30">
        <f t="shared" si="4"/>
        <v>0</v>
      </c>
      <c r="F30">
        <f t="shared" si="5"/>
        <v>0</v>
      </c>
      <c r="G30">
        <f t="shared" si="0"/>
        <v>0</v>
      </c>
      <c r="H30">
        <f t="shared" si="1"/>
        <v>0</v>
      </c>
      <c r="I30">
        <f t="shared" si="2"/>
        <v>0</v>
      </c>
    </row>
    <row r="31" spans="1:11" x14ac:dyDescent="0.25">
      <c r="B31" s="30"/>
      <c r="C31" s="30"/>
      <c r="D31" s="30"/>
      <c r="E31">
        <f t="shared" si="4"/>
        <v>0</v>
      </c>
      <c r="F31">
        <f t="shared" si="5"/>
        <v>0</v>
      </c>
      <c r="G31">
        <f t="shared" si="0"/>
        <v>0</v>
      </c>
      <c r="H31">
        <f t="shared" si="1"/>
        <v>0</v>
      </c>
      <c r="I31">
        <f t="shared" si="2"/>
        <v>0</v>
      </c>
    </row>
    <row r="32" spans="1:11" x14ac:dyDescent="0.25">
      <c r="B32" s="30"/>
      <c r="C32" s="30"/>
      <c r="D32" s="30"/>
      <c r="E32">
        <f t="shared" si="4"/>
        <v>0</v>
      </c>
      <c r="F32">
        <f t="shared" si="5"/>
        <v>0</v>
      </c>
      <c r="G32">
        <f t="shared" si="0"/>
        <v>0</v>
      </c>
      <c r="H32">
        <f t="shared" si="1"/>
        <v>0</v>
      </c>
      <c r="I32">
        <f t="shared" si="2"/>
        <v>0</v>
      </c>
    </row>
    <row r="33" spans="1:11" x14ac:dyDescent="0.25">
      <c r="B33" s="30"/>
      <c r="C33" s="30"/>
      <c r="D33" s="30"/>
      <c r="E33">
        <f t="shared" si="4"/>
        <v>0</v>
      </c>
      <c r="F33">
        <f t="shared" si="5"/>
        <v>0</v>
      </c>
      <c r="G33">
        <f t="shared" si="0"/>
        <v>0</v>
      </c>
      <c r="H33">
        <f t="shared" si="1"/>
        <v>0</v>
      </c>
      <c r="I33">
        <f t="shared" si="2"/>
        <v>0</v>
      </c>
    </row>
    <row r="34" spans="1:11" x14ac:dyDescent="0.25">
      <c r="A34" t="s">
        <v>0</v>
      </c>
      <c r="B34" s="30"/>
      <c r="C34" s="30"/>
      <c r="D34" s="30"/>
      <c r="E34">
        <f t="shared" si="4"/>
        <v>0</v>
      </c>
      <c r="F34">
        <f t="shared" si="5"/>
        <v>0</v>
      </c>
      <c r="G34">
        <f t="shared" si="0"/>
        <v>0</v>
      </c>
      <c r="H34">
        <f t="shared" si="1"/>
        <v>0</v>
      </c>
      <c r="I34">
        <f t="shared" si="2"/>
        <v>0</v>
      </c>
    </row>
    <row r="35" spans="1:11" x14ac:dyDescent="0.25">
      <c r="B35" s="30"/>
      <c r="C35" s="30"/>
      <c r="D35" s="30"/>
      <c r="E35">
        <f t="shared" si="4"/>
        <v>0</v>
      </c>
      <c r="F35">
        <f t="shared" si="5"/>
        <v>0</v>
      </c>
      <c r="G35">
        <f t="shared" si="0"/>
        <v>0</v>
      </c>
      <c r="H35">
        <f t="shared" si="1"/>
        <v>0</v>
      </c>
      <c r="I35">
        <f t="shared" si="2"/>
        <v>0</v>
      </c>
    </row>
    <row r="36" spans="1:11" x14ac:dyDescent="0.25">
      <c r="B36" s="29" t="str">
        <f>B5</f>
        <v>X</v>
      </c>
      <c r="C36" s="29" t="str">
        <f>C5</f>
        <v>ln(y)</v>
      </c>
      <c r="D36" s="29"/>
      <c r="E36" s="29" t="str">
        <f>E5</f>
        <v>X*Y</v>
      </c>
      <c r="F36" s="29" t="str">
        <f>F5</f>
        <v>X*X</v>
      </c>
      <c r="G36" s="29" t="str">
        <f>G5</f>
        <v>X^3</v>
      </c>
      <c r="H36" s="29" t="str">
        <f>H5</f>
        <v>X^4</v>
      </c>
      <c r="I36" s="29" t="str">
        <f>I5</f>
        <v>X^2y</v>
      </c>
    </row>
    <row r="37" spans="1:11" x14ac:dyDescent="0.25">
      <c r="A37" t="s">
        <v>26</v>
      </c>
      <c r="B37" s="49" t="e">
        <f ca="1">SUM(B6:B35)</f>
        <v>#REF!</v>
      </c>
      <c r="C37" s="37" t="e">
        <f ca="1">SUM(D6:D35)</f>
        <v>#REF!</v>
      </c>
      <c r="D37" s="37"/>
      <c r="E37" s="46">
        <f ca="1">SUM(E6:E35)</f>
        <v>0</v>
      </c>
      <c r="F37" s="46">
        <f ca="1">SUM(F6:F35)</f>
        <v>0</v>
      </c>
      <c r="G37" s="47">
        <f ca="1">SUM(G6:G35)</f>
        <v>0</v>
      </c>
      <c r="H37" s="48">
        <f ca="1">SUM(H6:H35)</f>
        <v>0</v>
      </c>
      <c r="I37" s="48">
        <f ca="1">SUM(I6:I35)</f>
        <v>0</v>
      </c>
    </row>
    <row r="38" spans="1:11" ht="26.25" x14ac:dyDescent="0.25">
      <c r="A38" s="42" t="s">
        <v>27</v>
      </c>
      <c r="B38" s="37">
        <f ca="1">COUNT(B7:B22)</f>
        <v>1</v>
      </c>
      <c r="C38" s="37"/>
      <c r="D38" s="37"/>
      <c r="E38" s="37"/>
      <c r="F38" s="37"/>
      <c r="K38" t="s">
        <v>0</v>
      </c>
    </row>
    <row r="39" spans="1:11" x14ac:dyDescent="0.25">
      <c r="F39" s="37"/>
    </row>
    <row r="40" spans="1:11" x14ac:dyDescent="0.25">
      <c r="A40" t="s">
        <v>28</v>
      </c>
      <c r="B40" s="38" t="e">
        <f ca="1">n*F37*H37+2*B37*F37*G37-F37^3-B37^2*H37-n*G37^2</f>
        <v>#REF!</v>
      </c>
      <c r="C40" s="37"/>
      <c r="D40" s="37"/>
      <c r="E40" s="37"/>
      <c r="F40" s="37"/>
    </row>
    <row r="41" spans="1:11" ht="15.75" x14ac:dyDescent="0.25">
      <c r="A41" s="39" t="s">
        <v>29</v>
      </c>
      <c r="B41" s="44" t="e">
        <f ca="1">(n*F37*I37+B37*G37*C37+B37*F37*E37-F37^2*C37-B37^2*I37-n*G37*E37)/B40</f>
        <v>#REF!</v>
      </c>
      <c r="C41" s="37" t="s">
        <v>30</v>
      </c>
      <c r="D41" s="37"/>
      <c r="E41" s="37"/>
      <c r="F41" s="37"/>
    </row>
    <row r="42" spans="1:11" ht="15.75" x14ac:dyDescent="0.25">
      <c r="A42" s="39" t="s">
        <v>31</v>
      </c>
      <c r="B42" s="44" t="e">
        <f ca="1">(n*H37*E37+B37*F37*I37+F37*G37*C37-F37^2*E37-B37*H37*C37-n*G37*I37)/B40</f>
        <v>#REF!</v>
      </c>
      <c r="C42" s="37" t="s">
        <v>32</v>
      </c>
      <c r="D42" s="37"/>
      <c r="E42" s="37"/>
      <c r="F42" s="37"/>
    </row>
    <row r="43" spans="1:11" ht="15.75" x14ac:dyDescent="0.25">
      <c r="A43" s="39" t="s">
        <v>74</v>
      </c>
      <c r="B43" s="45" t="e">
        <f ca="1">(F37*H37*C37+F37*G37*E37+B37*G37*I37-F37^2*I37-B37*H37*E37-G37^2*C37)/B40</f>
        <v>#REF!</v>
      </c>
      <c r="C43" s="37" t="s">
        <v>33</v>
      </c>
      <c r="D43" s="3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zoomScaleNormal="100" workbookViewId="0">
      <selection activeCell="B23" sqref="B23:B35"/>
    </sheetView>
  </sheetViews>
  <sheetFormatPr defaultColWidth="9.140625" defaultRowHeight="15" x14ac:dyDescent="0.25"/>
  <cols>
    <col min="1" max="1" width="7.85546875" customWidth="1"/>
    <col min="2" max="2" width="9.42578125" customWidth="1"/>
    <col min="5" max="6" width="9.28515625" bestFit="1" customWidth="1"/>
    <col min="7" max="7" width="9.42578125" bestFit="1" customWidth="1"/>
    <col min="8" max="8" width="10.42578125" bestFit="1" customWidth="1"/>
    <col min="9" max="9" width="9.28515625" bestFit="1" customWidth="1"/>
    <col min="12" max="12" width="10.140625" customWidth="1"/>
    <col min="13" max="13" width="10.85546875" customWidth="1"/>
  </cols>
  <sheetData>
    <row r="1" spans="1:13" ht="15.75" x14ac:dyDescent="0.25">
      <c r="A1" s="25" t="s">
        <v>72</v>
      </c>
    </row>
    <row r="2" spans="1:13" ht="18" x14ac:dyDescent="0.25">
      <c r="A2" s="25" t="s">
        <v>11</v>
      </c>
      <c r="K2" s="26"/>
    </row>
    <row r="3" spans="1:13" x14ac:dyDescent="0.25">
      <c r="A3" s="27"/>
    </row>
    <row r="5" spans="1:13" x14ac:dyDescent="0.25">
      <c r="B5" s="28" t="s">
        <v>2</v>
      </c>
      <c r="C5" s="28" t="s">
        <v>73</v>
      </c>
      <c r="D5" s="28" t="s">
        <v>73</v>
      </c>
      <c r="E5" s="29" t="s">
        <v>12</v>
      </c>
      <c r="F5" s="29" t="s">
        <v>13</v>
      </c>
      <c r="G5" s="29" t="s">
        <v>14</v>
      </c>
      <c r="H5" s="29" t="s">
        <v>15</v>
      </c>
      <c r="I5" s="29" t="s">
        <v>16</v>
      </c>
    </row>
    <row r="6" spans="1:13" x14ac:dyDescent="0.25">
      <c r="A6">
        <f>IF(Sheet1!L5=0,0,Sheet1!L4)</f>
        <v>0</v>
      </c>
      <c r="B6" s="30" t="str">
        <f ca="1">IF(A6=0,"",INDIRECT("Sheet1!A"&amp;Sheet1!AG$8+A6))</f>
        <v/>
      </c>
      <c r="C6" s="30" t="e">
        <f ca="1">LN(INDIRECT("Sheet1!b"&amp;Sheet1!AG$8+A6))</f>
        <v>#REF!</v>
      </c>
      <c r="D6" s="30" t="str">
        <f ca="1">IF(B6="","",C6)</f>
        <v/>
      </c>
      <c r="E6">
        <f ca="1">IF(COUNT(B6:C6)=2,B6*D6,0)</f>
        <v>0</v>
      </c>
      <c r="F6">
        <f ca="1">IF(COUNT($B6:$C6)=2,$B6^2,0)</f>
        <v>0</v>
      </c>
      <c r="G6">
        <f t="shared" ref="G6:G35" ca="1" si="0">IF(COUNT($B6:$C6)=2,$B6^3,0)</f>
        <v>0</v>
      </c>
      <c r="H6">
        <f t="shared" ref="H6:H35" ca="1" si="1">IF(COUNT($B6:$C6)=2,$B6^4,0)</f>
        <v>0</v>
      </c>
      <c r="I6">
        <f t="shared" ref="I6:I35" ca="1" si="2">IF(COUNT($B6:$C6)=2,$D6*$B6^2,0)</f>
        <v>0</v>
      </c>
      <c r="K6" s="31" t="s">
        <v>75</v>
      </c>
      <c r="L6" s="32"/>
    </row>
    <row r="7" spans="1:13" x14ac:dyDescent="0.25">
      <c r="A7">
        <f>IF(Sheet1!M5=0,0,Sheet1!M4)</f>
        <v>0</v>
      </c>
      <c r="B7" s="30" t="str">
        <f ca="1">IF(A7=0,"",INDIRECT("Sheet1!A"&amp;Sheet1!AG$8+A7))</f>
        <v/>
      </c>
      <c r="C7" s="30" t="e">
        <f ca="1">LN(INDIRECT("Sheet1!b"&amp;Sheet1!AG$8+A7))</f>
        <v>#REF!</v>
      </c>
      <c r="D7" s="30" t="str">
        <f t="shared" ref="D7:D22" ca="1" si="3">IF(B7="","",C7)</f>
        <v/>
      </c>
      <c r="E7">
        <f t="shared" ref="E7:E35" ca="1" si="4">IF(COUNT(B7:C7)=2,B7*D7,0)</f>
        <v>0</v>
      </c>
      <c r="F7">
        <f t="shared" ref="F7:F35" ca="1" si="5">IF(COUNT(B7:C7)=2,B7^2,0)</f>
        <v>0</v>
      </c>
      <c r="G7">
        <f t="shared" ca="1" si="0"/>
        <v>0</v>
      </c>
      <c r="H7">
        <f t="shared" ca="1" si="1"/>
        <v>0</v>
      </c>
      <c r="I7">
        <f t="shared" ca="1" si="2"/>
        <v>0</v>
      </c>
      <c r="K7" s="33" t="s">
        <v>17</v>
      </c>
      <c r="L7" s="34" t="e">
        <f ca="1">EXP(CoeffC-a*(b/(2*a))^2)</f>
        <v>#REF!</v>
      </c>
      <c r="M7" t="s">
        <v>76</v>
      </c>
    </row>
    <row r="8" spans="1:13" x14ac:dyDescent="0.25">
      <c r="A8">
        <f>IF(Sheet1!N5=0,0,Sheet1!N4)</f>
        <v>0</v>
      </c>
      <c r="B8" s="30" t="str">
        <f ca="1">IF(A8=0,"",INDIRECT("Sheet1!A"&amp;Sheet1!AG$8+A8))</f>
        <v/>
      </c>
      <c r="C8" s="30" t="e">
        <f ca="1">LN(INDIRECT("Sheet1!b"&amp;Sheet1!AG$8+A8))</f>
        <v>#REF!</v>
      </c>
      <c r="D8" s="30" t="str">
        <f t="shared" ca="1" si="3"/>
        <v/>
      </c>
      <c r="E8">
        <f ca="1">IF(COUNT(B8:C8)=2,B8*D8,0)</f>
        <v>0</v>
      </c>
      <c r="F8">
        <f t="shared" ca="1" si="5"/>
        <v>0</v>
      </c>
      <c r="G8">
        <f t="shared" ca="1" si="0"/>
        <v>0</v>
      </c>
      <c r="H8">
        <f t="shared" ca="1" si="1"/>
        <v>0</v>
      </c>
      <c r="I8">
        <f t="shared" ca="1" si="2"/>
        <v>0</v>
      </c>
      <c r="K8" s="33" t="s">
        <v>18</v>
      </c>
      <c r="L8" s="34" t="e">
        <f ca="1">-b/(2*a)</f>
        <v>#REF!</v>
      </c>
      <c r="M8" t="s">
        <v>77</v>
      </c>
    </row>
    <row r="9" spans="1:13" x14ac:dyDescent="0.25">
      <c r="A9">
        <f>IF(Sheet1!O5=0,0,Sheet1!O4)</f>
        <v>0</v>
      </c>
      <c r="B9" s="30" t="str">
        <f ca="1">IF(A9=0,"",INDIRECT("Sheet1!A"&amp;Sheet1!AG$8+A9))</f>
        <v/>
      </c>
      <c r="C9" s="30" t="e">
        <f ca="1">LN(INDIRECT("Sheet1!b"&amp;Sheet1!AG$8+A9))</f>
        <v>#REF!</v>
      </c>
      <c r="D9" s="30" t="str">
        <f t="shared" ca="1" si="3"/>
        <v/>
      </c>
      <c r="E9">
        <f t="shared" ca="1" si="4"/>
        <v>0</v>
      </c>
      <c r="F9">
        <f t="shared" ca="1" si="5"/>
        <v>0</v>
      </c>
      <c r="G9">
        <f t="shared" ca="1" si="0"/>
        <v>0</v>
      </c>
      <c r="H9">
        <f t="shared" ca="1" si="1"/>
        <v>0</v>
      </c>
      <c r="I9">
        <f t="shared" ca="1" si="2"/>
        <v>0</v>
      </c>
      <c r="K9" s="35" t="s">
        <v>19</v>
      </c>
      <c r="L9" s="36" t="e">
        <f ca="1">2.35703/(SQRT(2)*SQRT(-a))</f>
        <v>#REF!</v>
      </c>
      <c r="M9" t="s">
        <v>78</v>
      </c>
    </row>
    <row r="10" spans="1:13" x14ac:dyDescent="0.25">
      <c r="A10">
        <f>IF(Sheet1!P5=0,0,Sheet1!P4)</f>
        <v>-4</v>
      </c>
      <c r="B10" s="30" t="e">
        <f ca="1">IF(A10=0,"",INDIRECT("Sheet1!A"&amp;Sheet1!AG$8+A10))</f>
        <v>#REF!</v>
      </c>
      <c r="C10" s="30" t="e">
        <f ca="1">LN(INDIRECT("Sheet1!b"&amp;Sheet1!AG$8+A10))</f>
        <v>#REF!</v>
      </c>
      <c r="D10" s="30" t="e">
        <f t="shared" ca="1" si="3"/>
        <v>#REF!</v>
      </c>
      <c r="E10">
        <f ca="1">IF(COUNT(B10:C10)=2,B10*D10,0)</f>
        <v>0</v>
      </c>
      <c r="F10">
        <f t="shared" ca="1" si="5"/>
        <v>0</v>
      </c>
      <c r="G10">
        <f t="shared" ca="1" si="0"/>
        <v>0</v>
      </c>
      <c r="H10">
        <f t="shared" ca="1" si="1"/>
        <v>0</v>
      </c>
      <c r="I10">
        <f t="shared" ca="1" si="2"/>
        <v>0</v>
      </c>
    </row>
    <row r="11" spans="1:13" x14ac:dyDescent="0.25">
      <c r="A11">
        <f>IF(Sheet1!Q5=0,0,Sheet1!Q4)</f>
        <v>-3</v>
      </c>
      <c r="B11" s="30" t="e">
        <f ca="1">IF(A11=0,"",INDIRECT("Sheet1!A"&amp;Sheet1!AG$8+A11))</f>
        <v>#REF!</v>
      </c>
      <c r="C11" s="30" t="e">
        <f ca="1">LN(INDIRECT("Sheet1!b"&amp;Sheet1!AG$8+A11))</f>
        <v>#REF!</v>
      </c>
      <c r="D11" s="30" t="e">
        <f t="shared" ca="1" si="3"/>
        <v>#REF!</v>
      </c>
      <c r="E11">
        <f t="shared" ca="1" si="4"/>
        <v>0</v>
      </c>
      <c r="F11">
        <f t="shared" ca="1" si="5"/>
        <v>0</v>
      </c>
      <c r="G11">
        <f t="shared" ca="1" si="0"/>
        <v>0</v>
      </c>
      <c r="H11">
        <f t="shared" ca="1" si="1"/>
        <v>0</v>
      </c>
      <c r="I11">
        <f t="shared" ca="1" si="2"/>
        <v>0</v>
      </c>
    </row>
    <row r="12" spans="1:13" x14ac:dyDescent="0.25">
      <c r="A12">
        <f>IF(Sheet1!R5=0,0,Sheet1!R4)</f>
        <v>-2</v>
      </c>
      <c r="B12" s="30" t="e">
        <f ca="1">IF(A12=0,"",INDIRECT("Sheet1!A"&amp;Sheet1!AG$8+A12))</f>
        <v>#REF!</v>
      </c>
      <c r="C12" s="30" t="e">
        <f ca="1">LN(INDIRECT("Sheet1!b"&amp;Sheet1!AG$8+A12))</f>
        <v>#REF!</v>
      </c>
      <c r="D12" s="30" t="e">
        <f t="shared" ca="1" si="3"/>
        <v>#REF!</v>
      </c>
      <c r="E12">
        <f t="shared" ca="1" si="4"/>
        <v>0</v>
      </c>
      <c r="F12">
        <f t="shared" ca="1" si="5"/>
        <v>0</v>
      </c>
      <c r="G12">
        <f t="shared" ca="1" si="0"/>
        <v>0</v>
      </c>
      <c r="H12">
        <f t="shared" ca="1" si="1"/>
        <v>0</v>
      </c>
      <c r="I12">
        <f t="shared" ca="1" si="2"/>
        <v>0</v>
      </c>
    </row>
    <row r="13" spans="1:13" x14ac:dyDescent="0.25">
      <c r="A13">
        <f>IF(Sheet1!S5=0,0,Sheet1!S4)</f>
        <v>-1</v>
      </c>
      <c r="B13" s="30" t="e">
        <f ca="1">IF(A13=0,"",INDIRECT("Sheet1!A"&amp;Sheet1!AG$8+A13))</f>
        <v>#REF!</v>
      </c>
      <c r="C13" s="30" t="e">
        <f ca="1">LN(INDIRECT("Sheet1!b"&amp;Sheet1!AG$8+A13))</f>
        <v>#REF!</v>
      </c>
      <c r="D13" s="30" t="e">
        <f t="shared" ca="1" si="3"/>
        <v>#REF!</v>
      </c>
      <c r="E13">
        <f t="shared" ca="1" si="4"/>
        <v>0</v>
      </c>
      <c r="F13">
        <f t="shared" ca="1" si="5"/>
        <v>0</v>
      </c>
      <c r="G13">
        <f t="shared" ca="1" si="0"/>
        <v>0</v>
      </c>
      <c r="H13">
        <f t="shared" ca="1" si="1"/>
        <v>0</v>
      </c>
      <c r="I13">
        <f t="shared" ca="1" si="2"/>
        <v>0</v>
      </c>
      <c r="K13" t="s">
        <v>20</v>
      </c>
    </row>
    <row r="14" spans="1:13" x14ac:dyDescent="0.25">
      <c r="A14">
        <f>IF(Sheet1!T5=0,0,Sheet1!T4)</f>
        <v>0</v>
      </c>
      <c r="B14" s="30" t="e">
        <f ca="1">INDIRECT("Sheet1!A"&amp;Sheet1!AG$8+A14)</f>
        <v>#REF!</v>
      </c>
      <c r="C14" s="30" t="e">
        <f ca="1">LN(INDIRECT("Sheet1!b"&amp;Sheet1!AG$8+A14))</f>
        <v>#REF!</v>
      </c>
      <c r="D14" s="30" t="e">
        <f t="shared" ca="1" si="3"/>
        <v>#REF!</v>
      </c>
      <c r="E14">
        <f t="shared" ca="1" si="4"/>
        <v>0</v>
      </c>
      <c r="F14">
        <f t="shared" ca="1" si="5"/>
        <v>0</v>
      </c>
      <c r="G14">
        <f t="shared" ca="1" si="0"/>
        <v>0</v>
      </c>
      <c r="H14">
        <f t="shared" ca="1" si="1"/>
        <v>0</v>
      </c>
      <c r="I14">
        <f t="shared" ca="1" si="2"/>
        <v>0</v>
      </c>
      <c r="K14" t="s">
        <v>21</v>
      </c>
    </row>
    <row r="15" spans="1:13" x14ac:dyDescent="0.25">
      <c r="A15">
        <f>IF(Sheet1!U5=0,0,Sheet1!U4)</f>
        <v>1</v>
      </c>
      <c r="B15" s="30" t="str">
        <f ca="1">IF(A15=0,"",INDIRECT("Sheet1!A"&amp;Sheet1!AG$8+A15))</f>
        <v>Peak detection and measurement with peak sharpening</v>
      </c>
      <c r="C15" s="30" t="e">
        <f ca="1">LN(INDIRECT("Sheet1!b"&amp;Sheet1!AG$8+A15))</f>
        <v>#NUM!</v>
      </c>
      <c r="D15" s="30" t="e">
        <f t="shared" ca="1" si="3"/>
        <v>#NUM!</v>
      </c>
      <c r="E15">
        <f t="shared" ca="1" si="4"/>
        <v>0</v>
      </c>
      <c r="F15">
        <f t="shared" ca="1" si="5"/>
        <v>0</v>
      </c>
      <c r="G15">
        <f t="shared" ca="1" si="0"/>
        <v>0</v>
      </c>
      <c r="H15">
        <f t="shared" ca="1" si="1"/>
        <v>0</v>
      </c>
      <c r="I15">
        <f t="shared" ca="1" si="2"/>
        <v>0</v>
      </c>
      <c r="K15" t="s">
        <v>22</v>
      </c>
    </row>
    <row r="16" spans="1:13" x14ac:dyDescent="0.25">
      <c r="A16">
        <f>IF(Sheet1!V5=0,0,Sheet1!V4)</f>
        <v>2</v>
      </c>
      <c r="B16" s="30">
        <f ca="1">IF(A16=0,"",INDIRECT("Sheet1!A"&amp;Sheet1!AG$8+A16))</f>
        <v>0</v>
      </c>
      <c r="C16" s="30" t="e">
        <f ca="1">LN(INDIRECT("Sheet1!b"&amp;Sheet1!AG$8+A16))</f>
        <v>#VALUE!</v>
      </c>
      <c r="D16" s="30" t="e">
        <f t="shared" ca="1" si="3"/>
        <v>#VALUE!</v>
      </c>
      <c r="E16">
        <f t="shared" ca="1" si="4"/>
        <v>0</v>
      </c>
      <c r="F16">
        <f t="shared" ca="1" si="5"/>
        <v>0</v>
      </c>
      <c r="G16">
        <f t="shared" ca="1" si="0"/>
        <v>0</v>
      </c>
      <c r="H16">
        <f t="shared" ca="1" si="1"/>
        <v>0</v>
      </c>
      <c r="I16">
        <f t="shared" ca="1" si="2"/>
        <v>0</v>
      </c>
      <c r="J16" t="s">
        <v>0</v>
      </c>
      <c r="K16" t="s">
        <v>23</v>
      </c>
    </row>
    <row r="17" spans="1:14" x14ac:dyDescent="0.25">
      <c r="A17">
        <f>IF(Sheet1!W5=0,0,Sheet1!W4)</f>
        <v>3</v>
      </c>
      <c r="B17" s="30" t="str">
        <f ca="1">IF(A17=0,"",INDIRECT("Sheet1!A"&amp;Sheet1!AG$8+A17))</f>
        <v>Amplitude threshold</v>
      </c>
      <c r="C17" s="30">
        <f ca="1">LN(INDIRECT("Sheet1!b"&amp;Sheet1!AG$8+A17))</f>
        <v>0</v>
      </c>
      <c r="D17" s="30">
        <f t="shared" ca="1" si="3"/>
        <v>0</v>
      </c>
      <c r="E17">
        <f t="shared" ca="1" si="4"/>
        <v>0</v>
      </c>
      <c r="F17">
        <f t="shared" ca="1" si="5"/>
        <v>0</v>
      </c>
      <c r="G17">
        <f t="shared" ca="1" si="0"/>
        <v>0</v>
      </c>
      <c r="H17">
        <f t="shared" ca="1" si="1"/>
        <v>0</v>
      </c>
      <c r="I17">
        <f t="shared" ca="1" si="2"/>
        <v>0</v>
      </c>
      <c r="K17" t="s">
        <v>24</v>
      </c>
    </row>
    <row r="18" spans="1:14" x14ac:dyDescent="0.25">
      <c r="A18">
        <f>IF(Sheet1!X5=0,0,Sheet1!X4)</f>
        <v>4</v>
      </c>
      <c r="B18" s="30" t="str">
        <f ca="1">IF(A18=0,"",INDIRECT("Sheet1!A"&amp;Sheet1!AG$8+A18))</f>
        <v>Set the Amplitude threshold and the Slope threshold above so the peaks are detected.</v>
      </c>
      <c r="C18" s="30" t="e">
        <f ca="1">LN(INDIRECT("Sheet1!b"&amp;Sheet1!AG$8+A18))</f>
        <v>#NUM!</v>
      </c>
      <c r="D18" s="30" t="e">
        <f t="shared" ca="1" si="3"/>
        <v>#NUM!</v>
      </c>
      <c r="E18">
        <f t="shared" ca="1" si="4"/>
        <v>0</v>
      </c>
      <c r="F18">
        <f t="shared" ca="1" si="5"/>
        <v>0</v>
      </c>
      <c r="G18">
        <f t="shared" ca="1" si="0"/>
        <v>0</v>
      </c>
      <c r="H18">
        <f t="shared" ca="1" si="1"/>
        <v>0</v>
      </c>
      <c r="I18">
        <f t="shared" ca="1" si="2"/>
        <v>0</v>
      </c>
      <c r="K18" t="s">
        <v>25</v>
      </c>
    </row>
    <row r="19" spans="1:14" x14ac:dyDescent="0.25">
      <c r="A19">
        <f>IF(Sheet1!Y5=0,0,Sheet1!Y4)</f>
        <v>0</v>
      </c>
      <c r="B19" s="30" t="str">
        <f ca="1">IF(A19=0,"",INDIRECT("Sheet1!A"&amp;Sheet1!AG$8+A19))</f>
        <v/>
      </c>
      <c r="C19" s="30" t="e">
        <f ca="1">LN(INDIRECT("Sheet1!b"&amp;Sheet1!AG$8+A19))</f>
        <v>#REF!</v>
      </c>
      <c r="D19" s="30" t="str">
        <f t="shared" ca="1" si="3"/>
        <v/>
      </c>
      <c r="E19">
        <f t="shared" ca="1" si="4"/>
        <v>0</v>
      </c>
      <c r="F19">
        <f t="shared" ca="1" si="5"/>
        <v>0</v>
      </c>
      <c r="G19">
        <f t="shared" ca="1" si="0"/>
        <v>0</v>
      </c>
      <c r="H19">
        <f t="shared" ca="1" si="1"/>
        <v>0</v>
      </c>
      <c r="I19">
        <f t="shared" ca="1" si="2"/>
        <v>0</v>
      </c>
    </row>
    <row r="20" spans="1:14" x14ac:dyDescent="0.25">
      <c r="A20">
        <f>IF(Sheet1!Z5=0,0,Sheet1!Z4)</f>
        <v>0</v>
      </c>
      <c r="B20" s="30" t="str">
        <f ca="1">IF(A20=0,"",INDIRECT("Sheet1!A"&amp;Sheet1!AG$8+A20))</f>
        <v/>
      </c>
      <c r="C20" s="30" t="e">
        <f ca="1">LN(INDIRECT("Sheet1!b"&amp;Sheet1!AG$8+A20))</f>
        <v>#REF!</v>
      </c>
      <c r="D20" s="30" t="str">
        <f t="shared" ca="1" si="3"/>
        <v/>
      </c>
      <c r="E20">
        <f t="shared" ca="1" si="4"/>
        <v>0</v>
      </c>
      <c r="F20">
        <f t="shared" ca="1" si="5"/>
        <v>0</v>
      </c>
      <c r="G20">
        <f t="shared" ca="1" si="0"/>
        <v>0</v>
      </c>
      <c r="H20">
        <f t="shared" ca="1" si="1"/>
        <v>0</v>
      </c>
      <c r="I20">
        <f t="shared" ca="1" si="2"/>
        <v>0</v>
      </c>
    </row>
    <row r="21" spans="1:14" x14ac:dyDescent="0.25">
      <c r="A21">
        <f>IF(Sheet1!AA5=0,0,Sheet1!AA4)</f>
        <v>0</v>
      </c>
      <c r="B21" s="30" t="str">
        <f ca="1">IF(A21=0,"",INDIRECT("Sheet1!A"&amp;Sheet1!AG$8+A21))</f>
        <v/>
      </c>
      <c r="C21" s="30" t="e">
        <f ca="1">LN(INDIRECT("Sheet1!b"&amp;Sheet1!AG$8+A21))</f>
        <v>#REF!</v>
      </c>
      <c r="D21" s="30" t="str">
        <f t="shared" ca="1" si="3"/>
        <v/>
      </c>
      <c r="E21">
        <f t="shared" ca="1" si="4"/>
        <v>0</v>
      </c>
      <c r="F21">
        <f t="shared" ca="1" si="5"/>
        <v>0</v>
      </c>
      <c r="G21">
        <f t="shared" ca="1" si="0"/>
        <v>0</v>
      </c>
      <c r="H21">
        <f t="shared" ca="1" si="1"/>
        <v>0</v>
      </c>
      <c r="I21">
        <f t="shared" ca="1" si="2"/>
        <v>0</v>
      </c>
    </row>
    <row r="22" spans="1:14" x14ac:dyDescent="0.25">
      <c r="A22">
        <f>IF(Sheet1!AB5=0,0,Sheet1!AB4)</f>
        <v>0</v>
      </c>
      <c r="B22" s="30" t="str">
        <f ca="1">IF(A22=0,"",INDIRECT("Sheet1!A"&amp;Sheet1!AG$8+A22))</f>
        <v/>
      </c>
      <c r="C22" s="30" t="e">
        <f ca="1">LN(INDIRECT("Sheet1!b"&amp;Sheet1!AG$8+A22))</f>
        <v>#REF!</v>
      </c>
      <c r="D22" s="30" t="str">
        <f t="shared" ca="1" si="3"/>
        <v/>
      </c>
      <c r="E22">
        <f t="shared" ca="1" si="4"/>
        <v>0</v>
      </c>
      <c r="F22">
        <f t="shared" ca="1" si="5"/>
        <v>0</v>
      </c>
      <c r="G22">
        <f t="shared" ca="1" si="0"/>
        <v>0</v>
      </c>
      <c r="H22">
        <f t="shared" ca="1" si="1"/>
        <v>0</v>
      </c>
      <c r="I22">
        <f t="shared" ca="1" si="2"/>
        <v>0</v>
      </c>
    </row>
    <row r="23" spans="1:14" x14ac:dyDescent="0.25">
      <c r="B23" s="30"/>
      <c r="C23" s="30"/>
      <c r="D23" s="30"/>
      <c r="E23">
        <f t="shared" si="4"/>
        <v>0</v>
      </c>
      <c r="F23">
        <f t="shared" si="5"/>
        <v>0</v>
      </c>
      <c r="G23">
        <f t="shared" si="0"/>
        <v>0</v>
      </c>
      <c r="H23">
        <f t="shared" si="1"/>
        <v>0</v>
      </c>
      <c r="I23">
        <f t="shared" si="2"/>
        <v>0</v>
      </c>
      <c r="K23" t="s">
        <v>0</v>
      </c>
    </row>
    <row r="24" spans="1:14" x14ac:dyDescent="0.25">
      <c r="B24" s="30"/>
      <c r="C24" s="30"/>
      <c r="D24" s="30"/>
      <c r="E24">
        <f t="shared" si="4"/>
        <v>0</v>
      </c>
      <c r="F24">
        <f t="shared" si="5"/>
        <v>0</v>
      </c>
      <c r="G24">
        <f t="shared" si="0"/>
        <v>0</v>
      </c>
      <c r="H24">
        <f t="shared" si="1"/>
        <v>0</v>
      </c>
      <c r="I24">
        <f t="shared" si="2"/>
        <v>0</v>
      </c>
    </row>
    <row r="25" spans="1:14" x14ac:dyDescent="0.25">
      <c r="B25" s="30"/>
      <c r="C25" s="30"/>
      <c r="D25" s="30"/>
      <c r="E25">
        <f t="shared" si="4"/>
        <v>0</v>
      </c>
      <c r="F25">
        <f t="shared" si="5"/>
        <v>0</v>
      </c>
      <c r="G25">
        <f t="shared" si="0"/>
        <v>0</v>
      </c>
      <c r="H25">
        <f t="shared" si="1"/>
        <v>0</v>
      </c>
      <c r="I25">
        <f t="shared" si="2"/>
        <v>0</v>
      </c>
    </row>
    <row r="26" spans="1:14" x14ac:dyDescent="0.25">
      <c r="B26" s="30"/>
      <c r="C26" s="30"/>
      <c r="D26" s="30"/>
      <c r="E26">
        <f t="shared" si="4"/>
        <v>0</v>
      </c>
      <c r="F26">
        <f t="shared" si="5"/>
        <v>0</v>
      </c>
      <c r="G26">
        <f t="shared" si="0"/>
        <v>0</v>
      </c>
      <c r="H26">
        <f t="shared" si="1"/>
        <v>0</v>
      </c>
      <c r="I26">
        <f t="shared" si="2"/>
        <v>0</v>
      </c>
      <c r="N26" t="s">
        <v>0</v>
      </c>
    </row>
    <row r="27" spans="1:14" x14ac:dyDescent="0.25">
      <c r="B27" s="30"/>
      <c r="C27" s="30"/>
      <c r="D27" s="30"/>
      <c r="E27">
        <f t="shared" si="4"/>
        <v>0</v>
      </c>
      <c r="F27">
        <f t="shared" si="5"/>
        <v>0</v>
      </c>
      <c r="G27">
        <f t="shared" si="0"/>
        <v>0</v>
      </c>
      <c r="H27">
        <f t="shared" si="1"/>
        <v>0</v>
      </c>
      <c r="I27">
        <f t="shared" si="2"/>
        <v>0</v>
      </c>
    </row>
    <row r="28" spans="1:14" x14ac:dyDescent="0.25">
      <c r="B28" s="30"/>
      <c r="C28" s="30"/>
      <c r="D28" s="30"/>
      <c r="E28">
        <f t="shared" si="4"/>
        <v>0</v>
      </c>
      <c r="F28">
        <f t="shared" si="5"/>
        <v>0</v>
      </c>
      <c r="G28">
        <f t="shared" si="0"/>
        <v>0</v>
      </c>
      <c r="H28">
        <f t="shared" si="1"/>
        <v>0</v>
      </c>
      <c r="I28">
        <f t="shared" si="2"/>
        <v>0</v>
      </c>
    </row>
    <row r="29" spans="1:14" x14ac:dyDescent="0.25">
      <c r="B29" s="30"/>
      <c r="C29" s="30"/>
      <c r="D29" s="30"/>
      <c r="E29">
        <f t="shared" si="4"/>
        <v>0</v>
      </c>
      <c r="F29">
        <f t="shared" si="5"/>
        <v>0</v>
      </c>
      <c r="G29">
        <f t="shared" si="0"/>
        <v>0</v>
      </c>
      <c r="H29">
        <f t="shared" si="1"/>
        <v>0</v>
      </c>
      <c r="I29">
        <f t="shared" si="2"/>
        <v>0</v>
      </c>
    </row>
    <row r="30" spans="1:14" x14ac:dyDescent="0.25">
      <c r="B30" s="30"/>
      <c r="C30" s="30"/>
      <c r="D30" s="30"/>
      <c r="E30">
        <f t="shared" si="4"/>
        <v>0</v>
      </c>
      <c r="F30">
        <f t="shared" si="5"/>
        <v>0</v>
      </c>
      <c r="G30">
        <f t="shared" si="0"/>
        <v>0</v>
      </c>
      <c r="H30">
        <f t="shared" si="1"/>
        <v>0</v>
      </c>
      <c r="I30">
        <f t="shared" si="2"/>
        <v>0</v>
      </c>
    </row>
    <row r="31" spans="1:14" x14ac:dyDescent="0.25">
      <c r="B31" s="30"/>
      <c r="C31" s="30"/>
      <c r="D31" s="30"/>
      <c r="E31">
        <f t="shared" si="4"/>
        <v>0</v>
      </c>
      <c r="F31">
        <f t="shared" si="5"/>
        <v>0</v>
      </c>
      <c r="G31">
        <f t="shared" si="0"/>
        <v>0</v>
      </c>
      <c r="H31">
        <f t="shared" si="1"/>
        <v>0</v>
      </c>
      <c r="I31">
        <f t="shared" si="2"/>
        <v>0</v>
      </c>
    </row>
    <row r="32" spans="1:14" x14ac:dyDescent="0.25">
      <c r="B32" s="30"/>
      <c r="C32" s="30"/>
      <c r="D32" s="30"/>
      <c r="E32">
        <f t="shared" si="4"/>
        <v>0</v>
      </c>
      <c r="F32">
        <f t="shared" si="5"/>
        <v>0</v>
      </c>
      <c r="G32">
        <f t="shared" si="0"/>
        <v>0</v>
      </c>
      <c r="H32">
        <f t="shared" si="1"/>
        <v>0</v>
      </c>
      <c r="I32">
        <f t="shared" si="2"/>
        <v>0</v>
      </c>
    </row>
    <row r="33" spans="1:9" x14ac:dyDescent="0.25">
      <c r="B33" s="30"/>
      <c r="C33" s="30"/>
      <c r="D33" s="30"/>
      <c r="E33">
        <f t="shared" si="4"/>
        <v>0</v>
      </c>
      <c r="F33">
        <f t="shared" si="5"/>
        <v>0</v>
      </c>
      <c r="G33">
        <f t="shared" si="0"/>
        <v>0</v>
      </c>
      <c r="H33">
        <f t="shared" si="1"/>
        <v>0</v>
      </c>
      <c r="I33">
        <f t="shared" si="2"/>
        <v>0</v>
      </c>
    </row>
    <row r="34" spans="1:9" x14ac:dyDescent="0.25">
      <c r="A34" t="s">
        <v>0</v>
      </c>
      <c r="B34" s="30"/>
      <c r="C34" s="30"/>
      <c r="D34" s="30"/>
      <c r="E34">
        <f t="shared" si="4"/>
        <v>0</v>
      </c>
      <c r="F34">
        <f t="shared" si="5"/>
        <v>0</v>
      </c>
      <c r="G34">
        <f t="shared" si="0"/>
        <v>0</v>
      </c>
      <c r="H34">
        <f t="shared" si="1"/>
        <v>0</v>
      </c>
      <c r="I34">
        <f t="shared" si="2"/>
        <v>0</v>
      </c>
    </row>
    <row r="35" spans="1:9" x14ac:dyDescent="0.25">
      <c r="B35" s="30"/>
      <c r="C35" s="30"/>
      <c r="D35" s="30"/>
      <c r="E35">
        <f t="shared" si="4"/>
        <v>0</v>
      </c>
      <c r="F35">
        <f t="shared" si="5"/>
        <v>0</v>
      </c>
      <c r="G35">
        <f t="shared" si="0"/>
        <v>0</v>
      </c>
      <c r="H35">
        <f t="shared" si="1"/>
        <v>0</v>
      </c>
      <c r="I35">
        <f t="shared" si="2"/>
        <v>0</v>
      </c>
    </row>
    <row r="36" spans="1:9" x14ac:dyDescent="0.25">
      <c r="B36" s="29" t="str">
        <f>B5</f>
        <v>X</v>
      </c>
      <c r="C36" s="29" t="str">
        <f>C5</f>
        <v>ln(y)</v>
      </c>
      <c r="D36" s="29"/>
      <c r="E36" s="29" t="str">
        <f>E5</f>
        <v>X*Y</v>
      </c>
      <c r="F36" s="29" t="str">
        <f>F5</f>
        <v>X*X</v>
      </c>
      <c r="G36" s="29" t="str">
        <f>G5</f>
        <v>X^3</v>
      </c>
      <c r="H36" s="29" t="str">
        <f>H5</f>
        <v>X^4</v>
      </c>
      <c r="I36" s="29" t="str">
        <f>I5</f>
        <v>X^2y</v>
      </c>
    </row>
    <row r="37" spans="1:9" x14ac:dyDescent="0.25">
      <c r="A37" t="s">
        <v>88</v>
      </c>
      <c r="B37" s="37" t="e">
        <f ca="1">SUM(B6:B35)</f>
        <v>#REF!</v>
      </c>
      <c r="C37" s="37" t="e">
        <f ca="1">SUM(D6:D35)</f>
        <v>#REF!</v>
      </c>
      <c r="D37" s="37"/>
      <c r="E37" s="46">
        <f ca="1">SUM(E6:E35)</f>
        <v>0</v>
      </c>
      <c r="F37" s="46">
        <f ca="1">SUM(F6:F35)</f>
        <v>0</v>
      </c>
      <c r="G37" s="47">
        <f ca="1">SUM(G6:G35)</f>
        <v>0</v>
      </c>
      <c r="H37" s="48">
        <f ca="1">SUM(H6:H35)</f>
        <v>0</v>
      </c>
      <c r="I37" s="48">
        <f ca="1">SUM(I6:I35)</f>
        <v>0</v>
      </c>
    </row>
    <row r="38" spans="1:9" ht="26.25" customHeight="1" x14ac:dyDescent="0.25">
      <c r="A38" s="59" t="s">
        <v>27</v>
      </c>
      <c r="B38" s="37">
        <f ca="1">COUNT(B7:B22)</f>
        <v>1</v>
      </c>
      <c r="C38" s="37"/>
      <c r="D38" s="37"/>
      <c r="E38" s="37"/>
      <c r="F38" s="37"/>
    </row>
    <row r="39" spans="1:9" x14ac:dyDescent="0.25">
      <c r="F39" s="37"/>
    </row>
    <row r="40" spans="1:9" x14ac:dyDescent="0.25">
      <c r="A40" t="s">
        <v>28</v>
      </c>
      <c r="B40" s="38" t="e">
        <f ca="1">n*sumx2*sumx4+2*sumx*sumx2*sumx3-sumx2^3-sumx^2*sumx4-n*sumx3^2</f>
        <v>#REF!</v>
      </c>
      <c r="C40" s="37"/>
      <c r="D40" s="37"/>
      <c r="E40" s="37"/>
      <c r="F40" s="37"/>
    </row>
    <row r="41" spans="1:9" ht="15.75" x14ac:dyDescent="0.25">
      <c r="A41" s="39" t="s">
        <v>29</v>
      </c>
      <c r="B41" s="44" t="e">
        <f ca="1">(n*sumx2*sumx2y+sumx*sumx3*sumy+sumx*sumx2*sumxy-sumx2^2*sumy-sumx^2*sumx2y-n*sumx3*sumxy)/D</f>
        <v>#REF!</v>
      </c>
      <c r="C41" s="37" t="s">
        <v>30</v>
      </c>
      <c r="D41" s="37"/>
      <c r="E41" s="37"/>
      <c r="F41" s="37"/>
    </row>
    <row r="42" spans="1:9" ht="15.75" x14ac:dyDescent="0.25">
      <c r="A42" s="39" t="s">
        <v>31</v>
      </c>
      <c r="B42" s="44" t="e">
        <f ca="1">(n*sumx4*sumxy+sumx*sumx2*sumx2y+sumx2*sumx3*sumy-sumx2^2*sumxy-sumx*sumx4*sumy-n*sumx3*sumx2y)/D</f>
        <v>#REF!</v>
      </c>
      <c r="C42" s="37" t="s">
        <v>32</v>
      </c>
      <c r="D42" s="37"/>
      <c r="E42" s="37"/>
      <c r="F42" s="37"/>
    </row>
    <row r="43" spans="1:9" ht="15.75" x14ac:dyDescent="0.25">
      <c r="A43" s="39" t="s">
        <v>74</v>
      </c>
      <c r="B43" s="45" t="e">
        <f ca="1">(sumx2*sumx4*sumy+sumx2*sumx3*sumxy+sumx*sumx3*sumx2y-sumx2^2*sumx2y-sumx*sumx4*sumxy-sumx3^2*sumy)/D</f>
        <v>#REF!</v>
      </c>
      <c r="C43" s="37" t="s">
        <v>33</v>
      </c>
      <c r="D43" s="37"/>
    </row>
    <row r="49" spans="1:2" x14ac:dyDescent="0.25">
      <c r="B49" t="s">
        <v>0</v>
      </c>
    </row>
    <row r="50" spans="1:2" x14ac:dyDescent="0.25">
      <c r="A50" s="40" t="s">
        <v>34</v>
      </c>
    </row>
    <row r="51" spans="1:2" x14ac:dyDescent="0.25">
      <c r="A51" t="s">
        <v>35</v>
      </c>
      <c r="B51" t="s">
        <v>36</v>
      </c>
    </row>
    <row r="52" spans="1:2" x14ac:dyDescent="0.25">
      <c r="A52" t="s">
        <v>37</v>
      </c>
      <c r="B52" t="s">
        <v>38</v>
      </c>
    </row>
    <row r="53" spans="1:2" x14ac:dyDescent="0.25">
      <c r="A53" t="s">
        <v>39</v>
      </c>
      <c r="B53" t="s">
        <v>40</v>
      </c>
    </row>
    <row r="54" spans="1:2" x14ac:dyDescent="0.25">
      <c r="A54" t="s">
        <v>41</v>
      </c>
      <c r="B54" t="s">
        <v>42</v>
      </c>
    </row>
    <row r="55" spans="1:2" x14ac:dyDescent="0.25">
      <c r="A55" t="s">
        <v>43</v>
      </c>
      <c r="B55" t="s">
        <v>44</v>
      </c>
    </row>
    <row r="56" spans="1:2" x14ac:dyDescent="0.25">
      <c r="A56" t="s">
        <v>45</v>
      </c>
      <c r="B56" t="s">
        <v>46</v>
      </c>
    </row>
    <row r="57" spans="1:2" x14ac:dyDescent="0.25">
      <c r="A57" t="s">
        <v>47</v>
      </c>
      <c r="B57" t="s">
        <v>48</v>
      </c>
    </row>
    <row r="58" spans="1:2" x14ac:dyDescent="0.25">
      <c r="A58" t="s">
        <v>49</v>
      </c>
      <c r="B58" t="s">
        <v>50</v>
      </c>
    </row>
    <row r="59" spans="1:2" x14ac:dyDescent="0.25">
      <c r="A59" t="s">
        <v>51</v>
      </c>
      <c r="B59" t="s">
        <v>52</v>
      </c>
    </row>
    <row r="60" spans="1:2" x14ac:dyDescent="0.25">
      <c r="A60" t="s">
        <v>53</v>
      </c>
      <c r="B60" t="s">
        <v>54</v>
      </c>
    </row>
    <row r="61" spans="1:2" x14ac:dyDescent="0.25">
      <c r="A61" t="s">
        <v>55</v>
      </c>
      <c r="B61" t="s">
        <v>56</v>
      </c>
    </row>
    <row r="62" spans="1:2" x14ac:dyDescent="0.25">
      <c r="A62" t="s">
        <v>57</v>
      </c>
      <c r="B62" t="s">
        <v>58</v>
      </c>
    </row>
    <row r="63" spans="1:2" x14ac:dyDescent="0.25">
      <c r="A63" t="s">
        <v>59</v>
      </c>
    </row>
    <row r="64" spans="1:2" x14ac:dyDescent="0.25">
      <c r="A64" t="s">
        <v>60</v>
      </c>
      <c r="B64" t="s">
        <v>61</v>
      </c>
    </row>
    <row r="65" spans="1:2" x14ac:dyDescent="0.25">
      <c r="A65" t="s">
        <v>62</v>
      </c>
      <c r="B65" s="41" t="s">
        <v>63</v>
      </c>
    </row>
    <row r="66" spans="1:2" x14ac:dyDescent="0.25">
      <c r="A66" t="s">
        <v>64</v>
      </c>
      <c r="B66" s="41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workbookViewId="0">
      <selection activeCell="B23" sqref="B23:B35"/>
    </sheetView>
  </sheetViews>
  <sheetFormatPr defaultColWidth="9.140625" defaultRowHeight="15" x14ac:dyDescent="0.25"/>
  <cols>
    <col min="1" max="1" width="7.5703125" customWidth="1"/>
    <col min="2" max="2" width="9.42578125" customWidth="1"/>
    <col min="5" max="5" width="9.28515625" bestFit="1" customWidth="1"/>
    <col min="6" max="6" width="9.42578125" bestFit="1" customWidth="1"/>
    <col min="7" max="7" width="10.42578125" bestFit="1" customWidth="1"/>
    <col min="8" max="8" width="12.42578125" bestFit="1" customWidth="1"/>
    <col min="9" max="9" width="9.28515625" bestFit="1" customWidth="1"/>
    <col min="12" max="12" width="12" bestFit="1" customWidth="1"/>
  </cols>
  <sheetData>
    <row r="1" spans="1:13" ht="15.75" x14ac:dyDescent="0.25">
      <c r="A1" s="25" t="s">
        <v>79</v>
      </c>
    </row>
    <row r="2" spans="1:13" ht="18" x14ac:dyDescent="0.25">
      <c r="A2" s="25" t="s">
        <v>11</v>
      </c>
      <c r="K2" s="26"/>
    </row>
    <row r="3" spans="1:13" x14ac:dyDescent="0.25">
      <c r="A3" s="27"/>
    </row>
    <row r="5" spans="1:13" x14ac:dyDescent="0.25">
      <c r="B5" s="28" t="s">
        <v>2</v>
      </c>
      <c r="C5" s="28" t="s">
        <v>73</v>
      </c>
      <c r="D5" s="28" t="s">
        <v>73</v>
      </c>
      <c r="E5" s="29" t="s">
        <v>12</v>
      </c>
      <c r="F5" s="29" t="s">
        <v>13</v>
      </c>
      <c r="G5" s="29" t="s">
        <v>14</v>
      </c>
      <c r="H5" s="29" t="s">
        <v>15</v>
      </c>
      <c r="I5" s="29" t="s">
        <v>16</v>
      </c>
    </row>
    <row r="6" spans="1:13" x14ac:dyDescent="0.25">
      <c r="A6">
        <f>IF(Sheet1!L5=0,0,Sheet1!L4)</f>
        <v>0</v>
      </c>
      <c r="B6" s="30" t="str">
        <f ca="1">IF(A6=0,"",INDIRECT("Sheet1!A"&amp;Sheet1!AG$9+A6))</f>
        <v/>
      </c>
      <c r="C6" s="30" t="e">
        <f ca="1">LN(INDIRECT("Sheet1!b"&amp;Sheet1!AG$9+A6))</f>
        <v>#REF!</v>
      </c>
      <c r="D6" s="30" t="str">
        <f ca="1">IF(B6="","",C6)</f>
        <v/>
      </c>
      <c r="E6">
        <f ca="1">IF(COUNT(B6:C6)=2,B6*D6,0)</f>
        <v>0</v>
      </c>
      <c r="F6">
        <f ca="1">IF(COUNT($B6:$C6)=2,$B6^2,0)</f>
        <v>0</v>
      </c>
      <c r="G6">
        <f t="shared" ref="G6:G35" ca="1" si="0">IF(COUNT($B6:$C6)=2,$B6^3,0)</f>
        <v>0</v>
      </c>
      <c r="H6">
        <f t="shared" ref="H6:H35" ca="1" si="1">IF(COUNT($B6:$C6)=2,$B6^4,0)</f>
        <v>0</v>
      </c>
      <c r="I6">
        <f t="shared" ref="I6:I35" ca="1" si="2">IF(COUNT($B6:$C6)=2,$D6*$B6^2,0)</f>
        <v>0</v>
      </c>
      <c r="K6" s="31" t="s">
        <v>75</v>
      </c>
      <c r="L6" s="32"/>
    </row>
    <row r="7" spans="1:13" x14ac:dyDescent="0.25">
      <c r="A7">
        <f>IF(Sheet1!M5=0,0,Sheet1!M4)</f>
        <v>0</v>
      </c>
      <c r="B7" s="30" t="str">
        <f ca="1">IF(A7=0,"",INDIRECT("Sheet1!A"&amp;Sheet1!AG$9+A7))</f>
        <v/>
      </c>
      <c r="C7" s="30" t="e">
        <f ca="1">LN(INDIRECT("Sheet1!b"&amp;Sheet1!AG$9+A7))</f>
        <v>#REF!</v>
      </c>
      <c r="D7" s="30" t="str">
        <f t="shared" ref="D7:D22" ca="1" si="3">IF(B7="","",C7)</f>
        <v/>
      </c>
      <c r="E7">
        <f t="shared" ref="E7:E35" ca="1" si="4">IF(COUNT(B7:C7)=2,B7*D7,0)</f>
        <v>0</v>
      </c>
      <c r="F7">
        <f t="shared" ref="F7:F35" ca="1" si="5">IF(COUNT(B7:C7)=2,B7^2,0)</f>
        <v>0</v>
      </c>
      <c r="G7">
        <f t="shared" ca="1" si="0"/>
        <v>0</v>
      </c>
      <c r="H7">
        <f t="shared" ca="1" si="1"/>
        <v>0</v>
      </c>
      <c r="I7">
        <f t="shared" ca="1" si="2"/>
        <v>0</v>
      </c>
      <c r="K7" s="33" t="s">
        <v>17</v>
      </c>
      <c r="L7" s="34" t="e">
        <f ca="1">EXP(B43-B41*(B42/(2*B41))^2)</f>
        <v>#REF!</v>
      </c>
      <c r="M7" t="s">
        <v>76</v>
      </c>
    </row>
    <row r="8" spans="1:13" x14ac:dyDescent="0.25">
      <c r="A8">
        <f>IF(Sheet1!N5=0,0,Sheet1!N4)</f>
        <v>0</v>
      </c>
      <c r="B8" s="30" t="str">
        <f ca="1">IF(A8=0,"",INDIRECT("Sheet1!A"&amp;Sheet1!AG$9+A8))</f>
        <v/>
      </c>
      <c r="C8" s="30" t="e">
        <f ca="1">LN(INDIRECT("Sheet1!b"&amp;Sheet1!AG$9+A8))</f>
        <v>#REF!</v>
      </c>
      <c r="D8" s="30" t="str">
        <f t="shared" ca="1" si="3"/>
        <v/>
      </c>
      <c r="E8">
        <f ca="1">IF(COUNT(B8:C8)=2,B8*D8,0)</f>
        <v>0</v>
      </c>
      <c r="F8">
        <f t="shared" ca="1" si="5"/>
        <v>0</v>
      </c>
      <c r="G8">
        <f t="shared" ca="1" si="0"/>
        <v>0</v>
      </c>
      <c r="H8">
        <f t="shared" ca="1" si="1"/>
        <v>0</v>
      </c>
      <c r="I8">
        <f t="shared" ca="1" si="2"/>
        <v>0</v>
      </c>
      <c r="K8" s="33" t="s">
        <v>18</v>
      </c>
      <c r="L8" s="34" t="e">
        <f ca="1">-B42/(2*B41)</f>
        <v>#REF!</v>
      </c>
      <c r="M8" t="s">
        <v>77</v>
      </c>
    </row>
    <row r="9" spans="1:13" x14ac:dyDescent="0.25">
      <c r="A9">
        <f>IF(Sheet1!O5=0,0,Sheet1!O4)</f>
        <v>0</v>
      </c>
      <c r="B9" s="30" t="str">
        <f ca="1">IF(A9=0,"",INDIRECT("Sheet1!A"&amp;Sheet1!AG$9+A9))</f>
        <v/>
      </c>
      <c r="C9" s="30" t="e">
        <f ca="1">LN(INDIRECT("Sheet1!b"&amp;Sheet1!AG$9+A9))</f>
        <v>#REF!</v>
      </c>
      <c r="D9" s="30" t="str">
        <f t="shared" ca="1" si="3"/>
        <v/>
      </c>
      <c r="E9">
        <f t="shared" ca="1" si="4"/>
        <v>0</v>
      </c>
      <c r="F9">
        <f t="shared" ca="1" si="5"/>
        <v>0</v>
      </c>
      <c r="G9">
        <f t="shared" ca="1" si="0"/>
        <v>0</v>
      </c>
      <c r="H9">
        <f t="shared" ca="1" si="1"/>
        <v>0</v>
      </c>
      <c r="I9">
        <f t="shared" ca="1" si="2"/>
        <v>0</v>
      </c>
      <c r="K9" s="35" t="s">
        <v>19</v>
      </c>
      <c r="L9" s="36" t="e">
        <f ca="1">2.35703/(SQRT(2)*SQRT(-B41))</f>
        <v>#REF!</v>
      </c>
      <c r="M9" t="s">
        <v>78</v>
      </c>
    </row>
    <row r="10" spans="1:13" x14ac:dyDescent="0.25">
      <c r="A10">
        <f>IF(Sheet1!P5=0,0,Sheet1!P4)</f>
        <v>-4</v>
      </c>
      <c r="B10" s="30" t="e">
        <f ca="1">IF(A10=0,"",INDIRECT("Sheet1!A"&amp;Sheet1!AG$9+A10))</f>
        <v>#REF!</v>
      </c>
      <c r="C10" s="30" t="e">
        <f ca="1">LN(INDIRECT("Sheet1!b"&amp;Sheet1!AG$9+A10))</f>
        <v>#REF!</v>
      </c>
      <c r="D10" s="30" t="e">
        <f t="shared" ca="1" si="3"/>
        <v>#REF!</v>
      </c>
      <c r="E10">
        <f ca="1">IF(COUNT(B10:C10)=2,B10*D10,0)</f>
        <v>0</v>
      </c>
      <c r="F10">
        <f t="shared" ca="1" si="5"/>
        <v>0</v>
      </c>
      <c r="G10">
        <f t="shared" ca="1" si="0"/>
        <v>0</v>
      </c>
      <c r="H10">
        <f t="shared" ca="1" si="1"/>
        <v>0</v>
      </c>
      <c r="I10">
        <f t="shared" ca="1" si="2"/>
        <v>0</v>
      </c>
    </row>
    <row r="11" spans="1:13" x14ac:dyDescent="0.25">
      <c r="A11">
        <f>IF(Sheet1!Q5=0,0,Sheet1!Q4)</f>
        <v>-3</v>
      </c>
      <c r="B11" s="30" t="e">
        <f ca="1">IF(A11=0,"",INDIRECT("Sheet1!A"&amp;Sheet1!AG$9+A11))</f>
        <v>#REF!</v>
      </c>
      <c r="C11" s="30" t="e">
        <f ca="1">LN(INDIRECT("Sheet1!b"&amp;Sheet1!AG$9+A11))</f>
        <v>#REF!</v>
      </c>
      <c r="D11" s="30" t="e">
        <f t="shared" ca="1" si="3"/>
        <v>#REF!</v>
      </c>
      <c r="E11">
        <f t="shared" ca="1" si="4"/>
        <v>0</v>
      </c>
      <c r="F11">
        <f t="shared" ca="1" si="5"/>
        <v>0</v>
      </c>
      <c r="G11">
        <f t="shared" ca="1" si="0"/>
        <v>0</v>
      </c>
      <c r="H11">
        <f t="shared" ca="1" si="1"/>
        <v>0</v>
      </c>
      <c r="I11">
        <f t="shared" ca="1" si="2"/>
        <v>0</v>
      </c>
    </row>
    <row r="12" spans="1:13" x14ac:dyDescent="0.25">
      <c r="A12">
        <f>IF(Sheet1!R5=0,0,Sheet1!R4)</f>
        <v>-2</v>
      </c>
      <c r="B12" s="30" t="e">
        <f ca="1">IF(A12=0,"",INDIRECT("Sheet1!A"&amp;Sheet1!AG$9+A12))</f>
        <v>#REF!</v>
      </c>
      <c r="C12" s="30" t="e">
        <f ca="1">LN(INDIRECT("Sheet1!b"&amp;Sheet1!AG$9+A12))</f>
        <v>#REF!</v>
      </c>
      <c r="D12" s="30" t="e">
        <f t="shared" ca="1" si="3"/>
        <v>#REF!</v>
      </c>
      <c r="E12">
        <f t="shared" ca="1" si="4"/>
        <v>0</v>
      </c>
      <c r="F12">
        <f t="shared" ca="1" si="5"/>
        <v>0</v>
      </c>
      <c r="G12">
        <f t="shared" ca="1" si="0"/>
        <v>0</v>
      </c>
      <c r="H12">
        <f t="shared" ca="1" si="1"/>
        <v>0</v>
      </c>
      <c r="I12">
        <f t="shared" ca="1" si="2"/>
        <v>0</v>
      </c>
    </row>
    <row r="13" spans="1:13" x14ac:dyDescent="0.25">
      <c r="A13">
        <f>IF(Sheet1!S5=0,0,Sheet1!S4)</f>
        <v>-1</v>
      </c>
      <c r="B13" s="30" t="e">
        <f ca="1">IF(A13=0,"",INDIRECT("Sheet1!A"&amp;Sheet1!AG$9+A13))</f>
        <v>#REF!</v>
      </c>
      <c r="C13" s="30" t="e">
        <f ca="1">LN(INDIRECT("Sheet1!b"&amp;Sheet1!AG$9+A13))</f>
        <v>#REF!</v>
      </c>
      <c r="D13" s="30" t="e">
        <f t="shared" ca="1" si="3"/>
        <v>#REF!</v>
      </c>
      <c r="E13">
        <f t="shared" ca="1" si="4"/>
        <v>0</v>
      </c>
      <c r="F13">
        <f t="shared" ca="1" si="5"/>
        <v>0</v>
      </c>
      <c r="G13">
        <f t="shared" ca="1" si="0"/>
        <v>0</v>
      </c>
      <c r="H13">
        <f t="shared" ca="1" si="1"/>
        <v>0</v>
      </c>
      <c r="I13">
        <f t="shared" ca="1" si="2"/>
        <v>0</v>
      </c>
      <c r="K13" t="s">
        <v>20</v>
      </c>
    </row>
    <row r="14" spans="1:13" x14ac:dyDescent="0.25">
      <c r="A14">
        <f>IF(Sheet1!T5=0,0,Sheet1!T4)</f>
        <v>0</v>
      </c>
      <c r="B14" s="30" t="e">
        <f ca="1">INDIRECT("Sheet1!A"&amp;Sheet1!AG$9+A14)</f>
        <v>#REF!</v>
      </c>
      <c r="C14" s="30" t="e">
        <f ca="1">LN(INDIRECT("Sheet1!b"&amp;Sheet1!AG$9+A14))</f>
        <v>#REF!</v>
      </c>
      <c r="D14" s="30" t="e">
        <f t="shared" ca="1" si="3"/>
        <v>#REF!</v>
      </c>
      <c r="E14">
        <f t="shared" ca="1" si="4"/>
        <v>0</v>
      </c>
      <c r="F14">
        <f t="shared" ca="1" si="5"/>
        <v>0</v>
      </c>
      <c r="G14">
        <f t="shared" ca="1" si="0"/>
        <v>0</v>
      </c>
      <c r="H14">
        <f t="shared" ca="1" si="1"/>
        <v>0</v>
      </c>
      <c r="I14">
        <f t="shared" ca="1" si="2"/>
        <v>0</v>
      </c>
      <c r="K14" t="s">
        <v>21</v>
      </c>
    </row>
    <row r="15" spans="1:13" x14ac:dyDescent="0.25">
      <c r="A15">
        <f>IF(Sheet1!U5=0,0,Sheet1!U4)</f>
        <v>1</v>
      </c>
      <c r="B15" s="30" t="str">
        <f ca="1">IF(A15=0,"",INDIRECT("Sheet1!A"&amp;Sheet1!AG$9+A15))</f>
        <v>Peak detection and measurement with peak sharpening</v>
      </c>
      <c r="C15" s="30" t="e">
        <f ca="1">LN(INDIRECT("Sheet1!b"&amp;Sheet1!AG$9+A15))</f>
        <v>#NUM!</v>
      </c>
      <c r="D15" s="30" t="e">
        <f t="shared" ca="1" si="3"/>
        <v>#NUM!</v>
      </c>
      <c r="E15">
        <f t="shared" ca="1" si="4"/>
        <v>0</v>
      </c>
      <c r="F15">
        <f t="shared" ca="1" si="5"/>
        <v>0</v>
      </c>
      <c r="G15">
        <f t="shared" ca="1" si="0"/>
        <v>0</v>
      </c>
      <c r="H15">
        <f t="shared" ca="1" si="1"/>
        <v>0</v>
      </c>
      <c r="I15">
        <f t="shared" ca="1" si="2"/>
        <v>0</v>
      </c>
      <c r="K15" t="s">
        <v>22</v>
      </c>
    </row>
    <row r="16" spans="1:13" x14ac:dyDescent="0.25">
      <c r="A16">
        <f>IF(Sheet1!V5=0,0,Sheet1!V4)</f>
        <v>2</v>
      </c>
      <c r="B16" s="30">
        <f ca="1">IF(A16=0,"",INDIRECT("Sheet1!A"&amp;Sheet1!AG$9+A16))</f>
        <v>0</v>
      </c>
      <c r="C16" s="30" t="e">
        <f ca="1">LN(INDIRECT("Sheet1!b"&amp;Sheet1!AG$9+A16))</f>
        <v>#VALUE!</v>
      </c>
      <c r="D16" s="30" t="e">
        <f t="shared" ca="1" si="3"/>
        <v>#VALUE!</v>
      </c>
      <c r="E16">
        <f t="shared" ca="1" si="4"/>
        <v>0</v>
      </c>
      <c r="F16">
        <f t="shared" ca="1" si="5"/>
        <v>0</v>
      </c>
      <c r="G16">
        <f t="shared" ca="1" si="0"/>
        <v>0</v>
      </c>
      <c r="H16">
        <f t="shared" ca="1" si="1"/>
        <v>0</v>
      </c>
      <c r="I16">
        <f t="shared" ca="1" si="2"/>
        <v>0</v>
      </c>
      <c r="J16" t="s">
        <v>0</v>
      </c>
      <c r="K16" t="s">
        <v>23</v>
      </c>
    </row>
    <row r="17" spans="1:11" x14ac:dyDescent="0.25">
      <c r="A17">
        <f>IF(Sheet1!W5=0,0,Sheet1!W4)</f>
        <v>3</v>
      </c>
      <c r="B17" s="30" t="str">
        <f ca="1">IF(A17=0,"",INDIRECT("Sheet1!A"&amp;Sheet1!AG$9+A17))</f>
        <v>Amplitude threshold</v>
      </c>
      <c r="C17" s="30">
        <f ca="1">LN(INDIRECT("Sheet1!b"&amp;Sheet1!AG$9+A17))</f>
        <v>0</v>
      </c>
      <c r="D17" s="30">
        <f t="shared" ca="1" si="3"/>
        <v>0</v>
      </c>
      <c r="E17">
        <f t="shared" ca="1" si="4"/>
        <v>0</v>
      </c>
      <c r="F17">
        <f t="shared" ca="1" si="5"/>
        <v>0</v>
      </c>
      <c r="G17">
        <f t="shared" ca="1" si="0"/>
        <v>0</v>
      </c>
      <c r="H17">
        <f t="shared" ca="1" si="1"/>
        <v>0</v>
      </c>
      <c r="I17">
        <f t="shared" ca="1" si="2"/>
        <v>0</v>
      </c>
      <c r="K17" t="s">
        <v>24</v>
      </c>
    </row>
    <row r="18" spans="1:11" x14ac:dyDescent="0.25">
      <c r="A18">
        <f>IF(Sheet1!X5=0,0,Sheet1!X4)</f>
        <v>4</v>
      </c>
      <c r="B18" s="30" t="str">
        <f ca="1">IF(A18=0,"",INDIRECT("Sheet1!A"&amp;Sheet1!AG$9+A18))</f>
        <v>Set the Amplitude threshold and the Slope threshold above so the peaks are detected.</v>
      </c>
      <c r="C18" s="30" t="e">
        <f ca="1">LN(INDIRECT("Sheet1!b"&amp;Sheet1!AG$9+A18))</f>
        <v>#NUM!</v>
      </c>
      <c r="D18" s="30" t="e">
        <f t="shared" ca="1" si="3"/>
        <v>#NUM!</v>
      </c>
      <c r="E18">
        <f t="shared" ca="1" si="4"/>
        <v>0</v>
      </c>
      <c r="F18">
        <f t="shared" ca="1" si="5"/>
        <v>0</v>
      </c>
      <c r="G18">
        <f t="shared" ca="1" si="0"/>
        <v>0</v>
      </c>
      <c r="H18">
        <f t="shared" ca="1" si="1"/>
        <v>0</v>
      </c>
      <c r="I18">
        <f t="shared" ca="1" si="2"/>
        <v>0</v>
      </c>
      <c r="K18" t="s">
        <v>25</v>
      </c>
    </row>
    <row r="19" spans="1:11" x14ac:dyDescent="0.25">
      <c r="A19">
        <f>IF(Sheet1!Y5=0,0,Sheet1!Y4)</f>
        <v>0</v>
      </c>
      <c r="B19" s="30" t="str">
        <f ca="1">IF(A19=0,"",INDIRECT("Sheet1!A"&amp;Sheet1!AG$9+A19))</f>
        <v/>
      </c>
      <c r="C19" s="30" t="e">
        <f ca="1">LN(INDIRECT("Sheet1!b"&amp;Sheet1!AG$9+A19))</f>
        <v>#REF!</v>
      </c>
      <c r="D19" s="30" t="str">
        <f t="shared" ca="1" si="3"/>
        <v/>
      </c>
      <c r="E19">
        <f t="shared" ca="1" si="4"/>
        <v>0</v>
      </c>
      <c r="F19">
        <f t="shared" ca="1" si="5"/>
        <v>0</v>
      </c>
      <c r="G19">
        <f t="shared" ca="1" si="0"/>
        <v>0</v>
      </c>
      <c r="H19">
        <f t="shared" ca="1" si="1"/>
        <v>0</v>
      </c>
      <c r="I19">
        <f t="shared" ca="1" si="2"/>
        <v>0</v>
      </c>
    </row>
    <row r="20" spans="1:11" x14ac:dyDescent="0.25">
      <c r="A20">
        <f>IF(Sheet1!Z5=0,0,Sheet1!Z4)</f>
        <v>0</v>
      </c>
      <c r="B20" s="30" t="str">
        <f ca="1">IF(A20=0,"",INDIRECT("Sheet1!A"&amp;Sheet1!AG$9+A20))</f>
        <v/>
      </c>
      <c r="C20" s="30" t="e">
        <f ca="1">LN(INDIRECT("Sheet1!b"&amp;Sheet1!AG$9+A20))</f>
        <v>#REF!</v>
      </c>
      <c r="D20" s="30" t="str">
        <f t="shared" ca="1" si="3"/>
        <v/>
      </c>
      <c r="E20">
        <f t="shared" ca="1" si="4"/>
        <v>0</v>
      </c>
      <c r="F20">
        <f t="shared" ca="1" si="5"/>
        <v>0</v>
      </c>
      <c r="G20">
        <f t="shared" ca="1" si="0"/>
        <v>0</v>
      </c>
      <c r="H20">
        <f t="shared" ca="1" si="1"/>
        <v>0</v>
      </c>
      <c r="I20">
        <f t="shared" ca="1" si="2"/>
        <v>0</v>
      </c>
    </row>
    <row r="21" spans="1:11" x14ac:dyDescent="0.25">
      <c r="A21">
        <f>IF(Sheet1!AA5=0,0,Sheet1!AA4)</f>
        <v>0</v>
      </c>
      <c r="B21" s="30" t="str">
        <f ca="1">IF(A21=0,"",INDIRECT("Sheet1!A"&amp;Sheet1!AG$9+A21))</f>
        <v/>
      </c>
      <c r="C21" s="30" t="e">
        <f ca="1">LN(INDIRECT("Sheet1!b"&amp;Sheet1!AG$9+A21))</f>
        <v>#REF!</v>
      </c>
      <c r="D21" s="30" t="str">
        <f t="shared" ca="1" si="3"/>
        <v/>
      </c>
      <c r="E21">
        <f t="shared" ca="1" si="4"/>
        <v>0</v>
      </c>
      <c r="F21">
        <f t="shared" ca="1" si="5"/>
        <v>0</v>
      </c>
      <c r="G21">
        <f t="shared" ca="1" si="0"/>
        <v>0</v>
      </c>
      <c r="H21">
        <f t="shared" ca="1" si="1"/>
        <v>0</v>
      </c>
      <c r="I21">
        <f t="shared" ca="1" si="2"/>
        <v>0</v>
      </c>
    </row>
    <row r="22" spans="1:11" x14ac:dyDescent="0.25">
      <c r="A22">
        <f>IF(Sheet1!AB5=0,0,Sheet1!AB4)</f>
        <v>0</v>
      </c>
      <c r="B22" s="30" t="str">
        <f ca="1">IF(A22=0,"",INDIRECT("Sheet1!A"&amp;Sheet1!AG$8+A22))</f>
        <v/>
      </c>
      <c r="C22" s="30" t="e">
        <f ca="1">LN(INDIRECT("Sheet1!b"&amp;Sheet1!AG$8+A22))</f>
        <v>#REF!</v>
      </c>
      <c r="D22" s="30" t="str">
        <f t="shared" ca="1" si="3"/>
        <v/>
      </c>
      <c r="E22">
        <f t="shared" ca="1" si="4"/>
        <v>0</v>
      </c>
      <c r="F22">
        <f t="shared" ca="1" si="5"/>
        <v>0</v>
      </c>
      <c r="G22">
        <f t="shared" ca="1" si="0"/>
        <v>0</v>
      </c>
      <c r="H22">
        <f t="shared" ca="1" si="1"/>
        <v>0</v>
      </c>
      <c r="I22">
        <f t="shared" ca="1" si="2"/>
        <v>0</v>
      </c>
    </row>
    <row r="23" spans="1:11" x14ac:dyDescent="0.25">
      <c r="B23" s="30"/>
      <c r="C23" s="30"/>
      <c r="D23" s="30"/>
      <c r="E23">
        <f t="shared" si="4"/>
        <v>0</v>
      </c>
      <c r="F23">
        <f t="shared" si="5"/>
        <v>0</v>
      </c>
      <c r="G23">
        <f t="shared" si="0"/>
        <v>0</v>
      </c>
      <c r="H23">
        <f t="shared" si="1"/>
        <v>0</v>
      </c>
      <c r="I23">
        <f t="shared" si="2"/>
        <v>0</v>
      </c>
      <c r="K23" t="s">
        <v>0</v>
      </c>
    </row>
    <row r="24" spans="1:11" x14ac:dyDescent="0.25">
      <c r="B24" s="30"/>
      <c r="C24" s="30"/>
      <c r="D24" s="30"/>
      <c r="E24">
        <f t="shared" si="4"/>
        <v>0</v>
      </c>
      <c r="F24">
        <f t="shared" si="5"/>
        <v>0</v>
      </c>
      <c r="G24">
        <f t="shared" si="0"/>
        <v>0</v>
      </c>
      <c r="H24">
        <f t="shared" si="1"/>
        <v>0</v>
      </c>
      <c r="I24">
        <f t="shared" si="2"/>
        <v>0</v>
      </c>
    </row>
    <row r="25" spans="1:11" x14ac:dyDescent="0.25">
      <c r="B25" s="30"/>
      <c r="C25" s="30"/>
      <c r="D25" s="30"/>
      <c r="E25">
        <f t="shared" si="4"/>
        <v>0</v>
      </c>
      <c r="F25">
        <f t="shared" si="5"/>
        <v>0</v>
      </c>
      <c r="G25">
        <f t="shared" si="0"/>
        <v>0</v>
      </c>
      <c r="H25">
        <f t="shared" si="1"/>
        <v>0</v>
      </c>
      <c r="I25">
        <f t="shared" si="2"/>
        <v>0</v>
      </c>
    </row>
    <row r="26" spans="1:11" x14ac:dyDescent="0.25">
      <c r="B26" s="30"/>
      <c r="C26" s="30"/>
      <c r="D26" s="30"/>
      <c r="E26">
        <f t="shared" si="4"/>
        <v>0</v>
      </c>
      <c r="F26">
        <f t="shared" si="5"/>
        <v>0</v>
      </c>
      <c r="G26">
        <f t="shared" si="0"/>
        <v>0</v>
      </c>
      <c r="H26">
        <f t="shared" si="1"/>
        <v>0</v>
      </c>
      <c r="I26">
        <f t="shared" si="2"/>
        <v>0</v>
      </c>
    </row>
    <row r="27" spans="1:11" x14ac:dyDescent="0.25">
      <c r="B27" s="30"/>
      <c r="C27" s="30"/>
      <c r="D27" s="30"/>
      <c r="E27">
        <f t="shared" si="4"/>
        <v>0</v>
      </c>
      <c r="F27">
        <f t="shared" si="5"/>
        <v>0</v>
      </c>
      <c r="G27">
        <f t="shared" si="0"/>
        <v>0</v>
      </c>
      <c r="H27">
        <f t="shared" si="1"/>
        <v>0</v>
      </c>
      <c r="I27">
        <f t="shared" si="2"/>
        <v>0</v>
      </c>
    </row>
    <row r="28" spans="1:11" x14ac:dyDescent="0.25">
      <c r="B28" s="30"/>
      <c r="C28" s="30"/>
      <c r="D28" s="30"/>
      <c r="E28">
        <f t="shared" si="4"/>
        <v>0</v>
      </c>
      <c r="F28">
        <f t="shared" si="5"/>
        <v>0</v>
      </c>
      <c r="G28">
        <f t="shared" si="0"/>
        <v>0</v>
      </c>
      <c r="H28">
        <f t="shared" si="1"/>
        <v>0</v>
      </c>
      <c r="I28">
        <f t="shared" si="2"/>
        <v>0</v>
      </c>
    </row>
    <row r="29" spans="1:11" x14ac:dyDescent="0.25">
      <c r="B29" s="30"/>
      <c r="C29" s="30"/>
      <c r="D29" s="30"/>
      <c r="E29">
        <f t="shared" si="4"/>
        <v>0</v>
      </c>
      <c r="F29">
        <f t="shared" si="5"/>
        <v>0</v>
      </c>
      <c r="G29">
        <f t="shared" si="0"/>
        <v>0</v>
      </c>
      <c r="H29">
        <f t="shared" si="1"/>
        <v>0</v>
      </c>
      <c r="I29">
        <f t="shared" si="2"/>
        <v>0</v>
      </c>
    </row>
    <row r="30" spans="1:11" x14ac:dyDescent="0.25">
      <c r="B30" s="30"/>
      <c r="C30" s="30"/>
      <c r="D30" s="30"/>
      <c r="E30">
        <f t="shared" si="4"/>
        <v>0</v>
      </c>
      <c r="F30">
        <f t="shared" si="5"/>
        <v>0</v>
      </c>
      <c r="G30">
        <f t="shared" si="0"/>
        <v>0</v>
      </c>
      <c r="H30">
        <f t="shared" si="1"/>
        <v>0</v>
      </c>
      <c r="I30">
        <f t="shared" si="2"/>
        <v>0</v>
      </c>
    </row>
    <row r="31" spans="1:11" x14ac:dyDescent="0.25">
      <c r="B31" s="30"/>
      <c r="C31" s="30"/>
      <c r="D31" s="30"/>
      <c r="E31">
        <f t="shared" si="4"/>
        <v>0</v>
      </c>
      <c r="F31">
        <f t="shared" si="5"/>
        <v>0</v>
      </c>
      <c r="G31">
        <f t="shared" si="0"/>
        <v>0</v>
      </c>
      <c r="H31">
        <f t="shared" si="1"/>
        <v>0</v>
      </c>
      <c r="I31">
        <f t="shared" si="2"/>
        <v>0</v>
      </c>
    </row>
    <row r="32" spans="1:11" x14ac:dyDescent="0.25">
      <c r="B32" s="30"/>
      <c r="C32" s="30"/>
      <c r="D32" s="30"/>
      <c r="E32">
        <f t="shared" si="4"/>
        <v>0</v>
      </c>
      <c r="F32">
        <f t="shared" si="5"/>
        <v>0</v>
      </c>
      <c r="G32">
        <f t="shared" si="0"/>
        <v>0</v>
      </c>
      <c r="H32">
        <f t="shared" si="1"/>
        <v>0</v>
      </c>
      <c r="I32">
        <f t="shared" si="2"/>
        <v>0</v>
      </c>
    </row>
    <row r="33" spans="1:11" x14ac:dyDescent="0.25">
      <c r="B33" s="30"/>
      <c r="C33" s="30"/>
      <c r="D33" s="30"/>
      <c r="E33">
        <f t="shared" si="4"/>
        <v>0</v>
      </c>
      <c r="F33">
        <f t="shared" si="5"/>
        <v>0</v>
      </c>
      <c r="G33">
        <f t="shared" si="0"/>
        <v>0</v>
      </c>
      <c r="H33">
        <f t="shared" si="1"/>
        <v>0</v>
      </c>
      <c r="I33">
        <f t="shared" si="2"/>
        <v>0</v>
      </c>
    </row>
    <row r="34" spans="1:11" x14ac:dyDescent="0.25">
      <c r="A34" t="s">
        <v>0</v>
      </c>
      <c r="B34" s="30"/>
      <c r="C34" s="30"/>
      <c r="D34" s="30"/>
      <c r="E34">
        <f t="shared" si="4"/>
        <v>0</v>
      </c>
      <c r="F34">
        <f t="shared" si="5"/>
        <v>0</v>
      </c>
      <c r="G34">
        <f t="shared" si="0"/>
        <v>0</v>
      </c>
      <c r="H34">
        <f t="shared" si="1"/>
        <v>0</v>
      </c>
      <c r="I34">
        <f t="shared" si="2"/>
        <v>0</v>
      </c>
    </row>
    <row r="35" spans="1:11" x14ac:dyDescent="0.25">
      <c r="B35" s="30"/>
      <c r="C35" s="30"/>
      <c r="D35" s="30"/>
      <c r="E35">
        <f t="shared" si="4"/>
        <v>0</v>
      </c>
      <c r="F35">
        <f t="shared" si="5"/>
        <v>0</v>
      </c>
      <c r="G35">
        <f t="shared" si="0"/>
        <v>0</v>
      </c>
      <c r="H35">
        <f t="shared" si="1"/>
        <v>0</v>
      </c>
      <c r="I35">
        <f t="shared" si="2"/>
        <v>0</v>
      </c>
    </row>
    <row r="36" spans="1:11" x14ac:dyDescent="0.25">
      <c r="B36" s="29" t="str">
        <f>B5</f>
        <v>X</v>
      </c>
      <c r="C36" s="29" t="str">
        <f>C5</f>
        <v>ln(y)</v>
      </c>
      <c r="D36" s="29"/>
      <c r="E36" s="29" t="str">
        <f>E5</f>
        <v>X*Y</v>
      </c>
      <c r="F36" s="29" t="str">
        <f>F5</f>
        <v>X*X</v>
      </c>
      <c r="G36" s="29" t="str">
        <f>G5</f>
        <v>X^3</v>
      </c>
      <c r="H36" s="29" t="str">
        <f>H5</f>
        <v>X^4</v>
      </c>
      <c r="I36" s="29" t="str">
        <f>I5</f>
        <v>X^2y</v>
      </c>
    </row>
    <row r="37" spans="1:11" x14ac:dyDescent="0.25">
      <c r="A37" t="s">
        <v>26</v>
      </c>
      <c r="B37" s="49" t="e">
        <f ca="1">SUM(B6:B35)</f>
        <v>#REF!</v>
      </c>
      <c r="C37" s="37" t="e">
        <f ca="1">SUM(D6:D35)</f>
        <v>#REF!</v>
      </c>
      <c r="D37" s="37"/>
      <c r="E37" s="46">
        <f ca="1">SUM(E6:E35)</f>
        <v>0</v>
      </c>
      <c r="F37" s="46">
        <f ca="1">SUM(F6:F35)</f>
        <v>0</v>
      </c>
      <c r="G37" s="47">
        <f ca="1">SUM(G6:G35)</f>
        <v>0</v>
      </c>
      <c r="H37" s="48">
        <f ca="1">SUM(H6:H35)</f>
        <v>0</v>
      </c>
      <c r="I37" s="48">
        <f ca="1">SUM(I6:I35)</f>
        <v>0</v>
      </c>
    </row>
    <row r="38" spans="1:11" ht="51.75" x14ac:dyDescent="0.25">
      <c r="A38" s="42" t="s">
        <v>27</v>
      </c>
      <c r="B38" s="37">
        <f ca="1">COUNT(B7:B22)</f>
        <v>1</v>
      </c>
      <c r="C38" s="37"/>
      <c r="D38" s="37"/>
      <c r="E38" s="37"/>
      <c r="F38" s="37"/>
      <c r="K38" t="s">
        <v>0</v>
      </c>
    </row>
    <row r="39" spans="1:11" x14ac:dyDescent="0.25">
      <c r="F39" s="37"/>
    </row>
    <row r="40" spans="1:11" x14ac:dyDescent="0.25">
      <c r="A40" t="s">
        <v>28</v>
      </c>
      <c r="B40" s="38" t="e">
        <f ca="1">n*F37*H37+2*B37*F37*G37-F37^3-B37^2*H37-n*G37^2</f>
        <v>#REF!</v>
      </c>
      <c r="C40" s="37"/>
      <c r="D40" s="37"/>
      <c r="E40" s="37"/>
      <c r="F40" s="37"/>
    </row>
    <row r="41" spans="1:11" ht="15.75" x14ac:dyDescent="0.25">
      <c r="A41" s="39" t="s">
        <v>29</v>
      </c>
      <c r="B41" s="44" t="e">
        <f ca="1">(n*F37*I37+B37*G37*C37+B37*F37*E37-F37^2*C37-B37^2*I37-n*G37*E37)/B40</f>
        <v>#REF!</v>
      </c>
      <c r="C41" s="37" t="s">
        <v>30</v>
      </c>
      <c r="D41" s="37"/>
      <c r="E41" s="37"/>
      <c r="F41" s="37"/>
    </row>
    <row r="42" spans="1:11" ht="15.75" x14ac:dyDescent="0.25">
      <c r="A42" s="39" t="s">
        <v>31</v>
      </c>
      <c r="B42" s="44" t="e">
        <f ca="1">(n*H37*E37+B37*F37*I37+F37*G37*C37-F37^2*E37-B37*H37*C37-n*G37*I37)/B40</f>
        <v>#REF!</v>
      </c>
      <c r="C42" s="37" t="s">
        <v>32</v>
      </c>
      <c r="D42" s="37"/>
      <c r="E42" s="37"/>
      <c r="F42" s="37"/>
    </row>
    <row r="43" spans="1:11" ht="15.75" x14ac:dyDescent="0.25">
      <c r="A43" s="39" t="s">
        <v>74</v>
      </c>
      <c r="B43" s="45" t="e">
        <f ca="1">(F37*H37*C37+F37*G37*E37+B37*G37*I37-F37^2*I37-B37*H37*E37-G37^2*C37)/B40</f>
        <v>#REF!</v>
      </c>
      <c r="C43" s="37" t="s">
        <v>33</v>
      </c>
      <c r="D43" s="3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workbookViewId="0">
      <selection activeCell="B23" sqref="B23:B35"/>
    </sheetView>
  </sheetViews>
  <sheetFormatPr defaultColWidth="9.140625" defaultRowHeight="15" x14ac:dyDescent="0.25"/>
  <cols>
    <col min="1" max="1" width="7.85546875" customWidth="1"/>
    <col min="2" max="2" width="7.7109375" customWidth="1"/>
    <col min="3" max="3" width="12.42578125" bestFit="1" customWidth="1"/>
  </cols>
  <sheetData>
    <row r="1" spans="1:13" ht="15.75" x14ac:dyDescent="0.25">
      <c r="A1" s="25" t="s">
        <v>80</v>
      </c>
    </row>
    <row r="2" spans="1:13" ht="18" x14ac:dyDescent="0.25">
      <c r="A2" s="25" t="s">
        <v>11</v>
      </c>
      <c r="K2" s="26"/>
    </row>
    <row r="3" spans="1:13" x14ac:dyDescent="0.25">
      <c r="A3" s="27"/>
    </row>
    <row r="5" spans="1:13" x14ac:dyDescent="0.25">
      <c r="B5" s="28" t="s">
        <v>2</v>
      </c>
      <c r="C5" s="28" t="s">
        <v>73</v>
      </c>
      <c r="D5" s="28" t="s">
        <v>73</v>
      </c>
      <c r="E5" s="29" t="s">
        <v>12</v>
      </c>
      <c r="F5" s="29" t="s">
        <v>13</v>
      </c>
      <c r="G5" s="29" t="s">
        <v>14</v>
      </c>
      <c r="H5" s="29" t="s">
        <v>15</v>
      </c>
      <c r="I5" s="29" t="s">
        <v>16</v>
      </c>
    </row>
    <row r="6" spans="1:13" x14ac:dyDescent="0.25">
      <c r="A6">
        <f>IF(Sheet1!L5=0,0,Sheet1!L4)</f>
        <v>0</v>
      </c>
      <c r="B6" s="30" t="str">
        <f ca="1">IF(A6=0,"",INDIRECT("Sheet1!A"&amp;Sheet1!AG$10+A6))</f>
        <v/>
      </c>
      <c r="C6" s="30" t="e">
        <f ca="1">LN(INDIRECT("Sheet1!b"&amp;Sheet1!AG$10+A6))</f>
        <v>#REF!</v>
      </c>
      <c r="D6" s="30" t="str">
        <f ca="1">IF(B6="","",C6)</f>
        <v/>
      </c>
      <c r="E6">
        <f ca="1">IF(COUNT(B6:C6)=2,B6*D6,0)</f>
        <v>0</v>
      </c>
      <c r="F6">
        <f ca="1">IF(COUNT($B6:$C6)=2,$B6^2,0)</f>
        <v>0</v>
      </c>
      <c r="G6">
        <f t="shared" ref="G6:G35" ca="1" si="0">IF(COUNT($B6:$C6)=2,$B6^3,0)</f>
        <v>0</v>
      </c>
      <c r="H6">
        <f t="shared" ref="H6:H35" ca="1" si="1">IF(COUNT($B6:$C6)=2,$B6^4,0)</f>
        <v>0</v>
      </c>
      <c r="I6">
        <f t="shared" ref="I6:I35" ca="1" si="2">IF(COUNT($B6:$C6)=2,$D6*$B6^2,0)</f>
        <v>0</v>
      </c>
      <c r="K6" s="31" t="s">
        <v>75</v>
      </c>
      <c r="L6" s="32"/>
    </row>
    <row r="7" spans="1:13" x14ac:dyDescent="0.25">
      <c r="A7">
        <f>IF(Sheet1!M5=0,0,Sheet1!M4)</f>
        <v>0</v>
      </c>
      <c r="B7" s="30" t="str">
        <f ca="1">IF(A7=0,"",INDIRECT("Sheet1!A"&amp;Sheet1!AG$10+A7))</f>
        <v/>
      </c>
      <c r="C7" s="30" t="e">
        <f ca="1">LN(INDIRECT("Sheet1!b"&amp;Sheet1!AG$10+A7))</f>
        <v>#REF!</v>
      </c>
      <c r="D7" s="30" t="str">
        <f t="shared" ref="D7:D22" ca="1" si="3">IF(B7="","",C7)</f>
        <v/>
      </c>
      <c r="E7">
        <f t="shared" ref="E7:E35" ca="1" si="4">IF(COUNT(B7:C7)=2,B7*D7,0)</f>
        <v>0</v>
      </c>
      <c r="F7">
        <f t="shared" ref="F7:F35" ca="1" si="5">IF(COUNT(B7:C7)=2,B7^2,0)</f>
        <v>0</v>
      </c>
      <c r="G7">
        <f t="shared" ca="1" si="0"/>
        <v>0</v>
      </c>
      <c r="H7">
        <f t="shared" ca="1" si="1"/>
        <v>0</v>
      </c>
      <c r="I7">
        <f t="shared" ca="1" si="2"/>
        <v>0</v>
      </c>
      <c r="K7" s="33" t="s">
        <v>17</v>
      </c>
      <c r="L7" s="34" t="e">
        <f ca="1">EXP(B43-B41*(B42/(2*B41))^2)</f>
        <v>#REF!</v>
      </c>
      <c r="M7" t="s">
        <v>76</v>
      </c>
    </row>
    <row r="8" spans="1:13" x14ac:dyDescent="0.25">
      <c r="A8">
        <f>IF(Sheet1!N5=0,0,Sheet1!N4)</f>
        <v>0</v>
      </c>
      <c r="B8" s="30" t="str">
        <f ca="1">IF(A8=0,"",INDIRECT("Sheet1!A"&amp;Sheet1!AG$10+A8))</f>
        <v/>
      </c>
      <c r="C8" s="30" t="e">
        <f ca="1">LN(INDIRECT("Sheet1!b"&amp;Sheet1!AG$10+A8))</f>
        <v>#REF!</v>
      </c>
      <c r="D8" s="30" t="str">
        <f t="shared" ca="1" si="3"/>
        <v/>
      </c>
      <c r="E8">
        <f ca="1">IF(COUNT(B8:C8)=2,B8*D8,0)</f>
        <v>0</v>
      </c>
      <c r="F8">
        <f t="shared" ca="1" si="5"/>
        <v>0</v>
      </c>
      <c r="G8">
        <f t="shared" ca="1" si="0"/>
        <v>0</v>
      </c>
      <c r="H8">
        <f t="shared" ca="1" si="1"/>
        <v>0</v>
      </c>
      <c r="I8">
        <f t="shared" ca="1" si="2"/>
        <v>0</v>
      </c>
      <c r="K8" s="33" t="s">
        <v>18</v>
      </c>
      <c r="L8" s="34" t="e">
        <f ca="1">-B42/(2*B41)</f>
        <v>#REF!</v>
      </c>
      <c r="M8" t="s">
        <v>77</v>
      </c>
    </row>
    <row r="9" spans="1:13" x14ac:dyDescent="0.25">
      <c r="A9">
        <f>IF(Sheet1!O5=0,0,Sheet1!O4)</f>
        <v>0</v>
      </c>
      <c r="B9" s="30" t="str">
        <f ca="1">IF(A9=0,"",INDIRECT("Sheet1!A"&amp;Sheet1!AG$10+A9))</f>
        <v/>
      </c>
      <c r="C9" s="30" t="e">
        <f ca="1">LN(INDIRECT("Sheet1!b"&amp;Sheet1!AG$10+A9))</f>
        <v>#REF!</v>
      </c>
      <c r="D9" s="30" t="str">
        <f t="shared" ca="1" si="3"/>
        <v/>
      </c>
      <c r="E9">
        <f t="shared" ca="1" si="4"/>
        <v>0</v>
      </c>
      <c r="F9">
        <f t="shared" ca="1" si="5"/>
        <v>0</v>
      </c>
      <c r="G9">
        <f t="shared" ca="1" si="0"/>
        <v>0</v>
      </c>
      <c r="H9">
        <f t="shared" ca="1" si="1"/>
        <v>0</v>
      </c>
      <c r="I9">
        <f t="shared" ca="1" si="2"/>
        <v>0</v>
      </c>
      <c r="K9" s="35" t="s">
        <v>19</v>
      </c>
      <c r="L9" s="36" t="e">
        <f ca="1">2.35703/(SQRT(2)*SQRT(-B41))</f>
        <v>#REF!</v>
      </c>
      <c r="M9" t="s">
        <v>78</v>
      </c>
    </row>
    <row r="10" spans="1:13" x14ac:dyDescent="0.25">
      <c r="A10">
        <f>IF(Sheet1!P5=0,0,Sheet1!P4)</f>
        <v>-4</v>
      </c>
      <c r="B10" s="30" t="e">
        <f ca="1">IF(A10=0,"",INDIRECT("Sheet1!A"&amp;Sheet1!AG$10+A10))</f>
        <v>#REF!</v>
      </c>
      <c r="C10" s="30" t="e">
        <f ca="1">LN(INDIRECT("Sheet1!b"&amp;Sheet1!AG$10+A10))</f>
        <v>#REF!</v>
      </c>
      <c r="D10" s="30" t="e">
        <f t="shared" ca="1" si="3"/>
        <v>#REF!</v>
      </c>
      <c r="E10">
        <f ca="1">IF(COUNT(B10:C10)=2,B10*D10,0)</f>
        <v>0</v>
      </c>
      <c r="F10">
        <f t="shared" ca="1" si="5"/>
        <v>0</v>
      </c>
      <c r="G10">
        <f t="shared" ca="1" si="0"/>
        <v>0</v>
      </c>
      <c r="H10">
        <f t="shared" ca="1" si="1"/>
        <v>0</v>
      </c>
      <c r="I10">
        <f t="shared" ca="1" si="2"/>
        <v>0</v>
      </c>
    </row>
    <row r="11" spans="1:13" x14ac:dyDescent="0.25">
      <c r="A11">
        <f>IF(Sheet1!Q5=0,0,Sheet1!Q4)</f>
        <v>-3</v>
      </c>
      <c r="B11" s="30" t="e">
        <f ca="1">IF(A11=0,"",INDIRECT("Sheet1!A"&amp;Sheet1!AG$10+A11))</f>
        <v>#REF!</v>
      </c>
      <c r="C11" s="30" t="e">
        <f ca="1">LN(INDIRECT("Sheet1!b"&amp;Sheet1!AG$10+A11))</f>
        <v>#REF!</v>
      </c>
      <c r="D11" s="30" t="e">
        <f t="shared" ca="1" si="3"/>
        <v>#REF!</v>
      </c>
      <c r="E11">
        <f t="shared" ca="1" si="4"/>
        <v>0</v>
      </c>
      <c r="F11">
        <f t="shared" ca="1" si="5"/>
        <v>0</v>
      </c>
      <c r="G11">
        <f t="shared" ca="1" si="0"/>
        <v>0</v>
      </c>
      <c r="H11">
        <f t="shared" ca="1" si="1"/>
        <v>0</v>
      </c>
      <c r="I11">
        <f t="shared" ca="1" si="2"/>
        <v>0</v>
      </c>
    </row>
    <row r="12" spans="1:13" x14ac:dyDescent="0.25">
      <c r="A12">
        <f>IF(Sheet1!R5=0,0,Sheet1!R4)</f>
        <v>-2</v>
      </c>
      <c r="B12" s="30" t="e">
        <f ca="1">IF(A12=0,"",INDIRECT("Sheet1!A"&amp;Sheet1!AG$10+A12))</f>
        <v>#REF!</v>
      </c>
      <c r="C12" s="30" t="e">
        <f ca="1">LN(INDIRECT("Sheet1!b"&amp;Sheet1!AG$10+A12))</f>
        <v>#REF!</v>
      </c>
      <c r="D12" s="30" t="e">
        <f t="shared" ca="1" si="3"/>
        <v>#REF!</v>
      </c>
      <c r="E12">
        <f t="shared" ca="1" si="4"/>
        <v>0</v>
      </c>
      <c r="F12">
        <f t="shared" ca="1" si="5"/>
        <v>0</v>
      </c>
      <c r="G12">
        <f t="shared" ca="1" si="0"/>
        <v>0</v>
      </c>
      <c r="H12">
        <f t="shared" ca="1" si="1"/>
        <v>0</v>
      </c>
      <c r="I12">
        <f t="shared" ca="1" si="2"/>
        <v>0</v>
      </c>
    </row>
    <row r="13" spans="1:13" x14ac:dyDescent="0.25">
      <c r="A13">
        <f>IF(Sheet1!S5=0,0,Sheet1!S4)</f>
        <v>-1</v>
      </c>
      <c r="B13" s="30" t="e">
        <f ca="1">IF(A13=0,"",INDIRECT("Sheet1!A"&amp;Sheet1!AG$10+A13))</f>
        <v>#REF!</v>
      </c>
      <c r="C13" s="30" t="e">
        <f ca="1">LN(INDIRECT("Sheet1!b"&amp;Sheet1!AG$10+A13))</f>
        <v>#REF!</v>
      </c>
      <c r="D13" s="30" t="e">
        <f t="shared" ca="1" si="3"/>
        <v>#REF!</v>
      </c>
      <c r="E13">
        <f t="shared" ca="1" si="4"/>
        <v>0</v>
      </c>
      <c r="F13">
        <f t="shared" ca="1" si="5"/>
        <v>0</v>
      </c>
      <c r="G13">
        <f t="shared" ca="1" si="0"/>
        <v>0</v>
      </c>
      <c r="H13">
        <f t="shared" ca="1" si="1"/>
        <v>0</v>
      </c>
      <c r="I13">
        <f t="shared" ca="1" si="2"/>
        <v>0</v>
      </c>
      <c r="K13" t="s">
        <v>20</v>
      </c>
    </row>
    <row r="14" spans="1:13" x14ac:dyDescent="0.25">
      <c r="A14">
        <f>IF(Sheet1!T5=0,0,Sheet1!T4)</f>
        <v>0</v>
      </c>
      <c r="B14" s="30" t="e">
        <f ca="1">INDIRECT("Sheet1!A"&amp;Sheet1!AG$10+A14)</f>
        <v>#REF!</v>
      </c>
      <c r="C14" s="30" t="e">
        <f ca="1">LN(INDIRECT("Sheet1!b"&amp;Sheet1!AG$10+A14))</f>
        <v>#REF!</v>
      </c>
      <c r="D14" s="30" t="e">
        <f t="shared" ca="1" si="3"/>
        <v>#REF!</v>
      </c>
      <c r="E14">
        <f t="shared" ca="1" si="4"/>
        <v>0</v>
      </c>
      <c r="F14">
        <f t="shared" ca="1" si="5"/>
        <v>0</v>
      </c>
      <c r="G14">
        <f t="shared" ca="1" si="0"/>
        <v>0</v>
      </c>
      <c r="H14">
        <f t="shared" ca="1" si="1"/>
        <v>0</v>
      </c>
      <c r="I14">
        <f t="shared" ca="1" si="2"/>
        <v>0</v>
      </c>
      <c r="K14" t="s">
        <v>21</v>
      </c>
    </row>
    <row r="15" spans="1:13" x14ac:dyDescent="0.25">
      <c r="A15">
        <f>IF(Sheet1!U5=0,0,Sheet1!U4)</f>
        <v>1</v>
      </c>
      <c r="B15" s="30" t="str">
        <f ca="1">IF(A15=0,"",INDIRECT("Sheet1!A"&amp;Sheet1!AG$10+A15))</f>
        <v>Peak detection and measurement with peak sharpening</v>
      </c>
      <c r="C15" s="30" t="e">
        <f ca="1">LN(INDIRECT("Sheet1!b"&amp;Sheet1!AG$10+A15))</f>
        <v>#NUM!</v>
      </c>
      <c r="D15" s="30" t="e">
        <f t="shared" ca="1" si="3"/>
        <v>#NUM!</v>
      </c>
      <c r="E15">
        <f t="shared" ca="1" si="4"/>
        <v>0</v>
      </c>
      <c r="F15">
        <f t="shared" ca="1" si="5"/>
        <v>0</v>
      </c>
      <c r="G15">
        <f t="shared" ca="1" si="0"/>
        <v>0</v>
      </c>
      <c r="H15">
        <f t="shared" ca="1" si="1"/>
        <v>0</v>
      </c>
      <c r="I15">
        <f t="shared" ca="1" si="2"/>
        <v>0</v>
      </c>
      <c r="K15" t="s">
        <v>22</v>
      </c>
    </row>
    <row r="16" spans="1:13" x14ac:dyDescent="0.25">
      <c r="A16">
        <f>IF(Sheet1!V5=0,0,Sheet1!V4)</f>
        <v>2</v>
      </c>
      <c r="B16" s="30">
        <f ca="1">IF(A16=0,"",INDIRECT("Sheet1!A"&amp;Sheet1!AG$10+A16))</f>
        <v>0</v>
      </c>
      <c r="C16" s="30" t="e">
        <f ca="1">LN(INDIRECT("Sheet1!b"&amp;Sheet1!AG$10+A16))</f>
        <v>#VALUE!</v>
      </c>
      <c r="D16" s="30" t="e">
        <f t="shared" ca="1" si="3"/>
        <v>#VALUE!</v>
      </c>
      <c r="E16">
        <f t="shared" ca="1" si="4"/>
        <v>0</v>
      </c>
      <c r="F16">
        <f t="shared" ca="1" si="5"/>
        <v>0</v>
      </c>
      <c r="G16">
        <f t="shared" ca="1" si="0"/>
        <v>0</v>
      </c>
      <c r="H16">
        <f t="shared" ca="1" si="1"/>
        <v>0</v>
      </c>
      <c r="I16">
        <f t="shared" ca="1" si="2"/>
        <v>0</v>
      </c>
      <c r="J16" t="s">
        <v>0</v>
      </c>
      <c r="K16" t="s">
        <v>23</v>
      </c>
    </row>
    <row r="17" spans="1:11" x14ac:dyDescent="0.25">
      <c r="A17">
        <f>IF(Sheet1!W5=0,0,Sheet1!W4)</f>
        <v>3</v>
      </c>
      <c r="B17" s="30" t="str">
        <f ca="1">IF(A17=0,"",INDIRECT("Sheet1!A"&amp;Sheet1!AG$10+A17))</f>
        <v>Amplitude threshold</v>
      </c>
      <c r="C17" s="30">
        <f ca="1">LN(INDIRECT("Sheet1!b"&amp;Sheet1!AG$10+A17))</f>
        <v>0</v>
      </c>
      <c r="D17" s="30">
        <f t="shared" ca="1" si="3"/>
        <v>0</v>
      </c>
      <c r="E17">
        <f t="shared" ca="1" si="4"/>
        <v>0</v>
      </c>
      <c r="F17">
        <f t="shared" ca="1" si="5"/>
        <v>0</v>
      </c>
      <c r="G17">
        <f t="shared" ca="1" si="0"/>
        <v>0</v>
      </c>
      <c r="H17">
        <f t="shared" ca="1" si="1"/>
        <v>0</v>
      </c>
      <c r="I17">
        <f t="shared" ca="1" si="2"/>
        <v>0</v>
      </c>
      <c r="K17" t="s">
        <v>24</v>
      </c>
    </row>
    <row r="18" spans="1:11" x14ac:dyDescent="0.25">
      <c r="A18">
        <f>IF(Sheet1!X5=0,0,Sheet1!X4)</f>
        <v>4</v>
      </c>
      <c r="B18" s="30" t="str">
        <f ca="1">IF(A18=0,"",INDIRECT("Sheet1!A"&amp;Sheet1!AG$10+A18))</f>
        <v>Set the Amplitude threshold and the Slope threshold above so the peaks are detected.</v>
      </c>
      <c r="C18" s="30" t="e">
        <f ca="1">LN(INDIRECT("Sheet1!b"&amp;Sheet1!AG$10+A18))</f>
        <v>#NUM!</v>
      </c>
      <c r="D18" s="30" t="e">
        <f t="shared" ca="1" si="3"/>
        <v>#NUM!</v>
      </c>
      <c r="E18">
        <f t="shared" ca="1" si="4"/>
        <v>0</v>
      </c>
      <c r="F18">
        <f t="shared" ca="1" si="5"/>
        <v>0</v>
      </c>
      <c r="G18">
        <f t="shared" ca="1" si="0"/>
        <v>0</v>
      </c>
      <c r="H18">
        <f t="shared" ca="1" si="1"/>
        <v>0</v>
      </c>
      <c r="I18">
        <f t="shared" ca="1" si="2"/>
        <v>0</v>
      </c>
      <c r="K18" t="s">
        <v>25</v>
      </c>
    </row>
    <row r="19" spans="1:11" x14ac:dyDescent="0.25">
      <c r="A19">
        <f>IF(Sheet1!Y5=0,0,Sheet1!Y4)</f>
        <v>0</v>
      </c>
      <c r="B19" s="30" t="str">
        <f ca="1">IF(A19=0,"",INDIRECT("Sheet1!A"&amp;Sheet1!AG$10+A19))</f>
        <v/>
      </c>
      <c r="C19" s="30" t="e">
        <f ca="1">LN(INDIRECT("Sheet1!b"&amp;Sheet1!AG$10+A19))</f>
        <v>#REF!</v>
      </c>
      <c r="D19" s="30" t="str">
        <f t="shared" ca="1" si="3"/>
        <v/>
      </c>
      <c r="E19">
        <f t="shared" ca="1" si="4"/>
        <v>0</v>
      </c>
      <c r="F19">
        <f t="shared" ca="1" si="5"/>
        <v>0</v>
      </c>
      <c r="G19">
        <f t="shared" ca="1" si="0"/>
        <v>0</v>
      </c>
      <c r="H19">
        <f t="shared" ca="1" si="1"/>
        <v>0</v>
      </c>
      <c r="I19">
        <f t="shared" ca="1" si="2"/>
        <v>0</v>
      </c>
    </row>
    <row r="20" spans="1:11" x14ac:dyDescent="0.25">
      <c r="A20">
        <f>IF(Sheet1!Z5=0,0,Sheet1!Z4)</f>
        <v>0</v>
      </c>
      <c r="B20" s="30" t="str">
        <f ca="1">IF(A20=0,"",INDIRECT("Sheet1!A"&amp;Sheet1!AG$10+A20))</f>
        <v/>
      </c>
      <c r="C20" s="30" t="e">
        <f ca="1">LN(INDIRECT("Sheet1!b"&amp;Sheet1!AG$10+A20))</f>
        <v>#REF!</v>
      </c>
      <c r="D20" s="30" t="str">
        <f t="shared" ca="1" si="3"/>
        <v/>
      </c>
      <c r="E20">
        <f t="shared" ca="1" si="4"/>
        <v>0</v>
      </c>
      <c r="F20">
        <f t="shared" ca="1" si="5"/>
        <v>0</v>
      </c>
      <c r="G20">
        <f t="shared" ca="1" si="0"/>
        <v>0</v>
      </c>
      <c r="H20">
        <f t="shared" ca="1" si="1"/>
        <v>0</v>
      </c>
      <c r="I20">
        <f t="shared" ca="1" si="2"/>
        <v>0</v>
      </c>
    </row>
    <row r="21" spans="1:11" x14ac:dyDescent="0.25">
      <c r="A21">
        <f>IF(Sheet1!AA5=0,0,Sheet1!AA4)</f>
        <v>0</v>
      </c>
      <c r="B21" s="30" t="str">
        <f ca="1">IF(A21=0,"",INDIRECT("Sheet1!A"&amp;Sheet1!AG$10+A21))</f>
        <v/>
      </c>
      <c r="C21" s="30" t="e">
        <f ca="1">LN(INDIRECT("Sheet1!b"&amp;Sheet1!AG$10+A21))</f>
        <v>#REF!</v>
      </c>
      <c r="D21" s="30" t="str">
        <f t="shared" ca="1" si="3"/>
        <v/>
      </c>
      <c r="E21">
        <f t="shared" ca="1" si="4"/>
        <v>0</v>
      </c>
      <c r="F21">
        <f t="shared" ca="1" si="5"/>
        <v>0</v>
      </c>
      <c r="G21">
        <f t="shared" ca="1" si="0"/>
        <v>0</v>
      </c>
      <c r="H21">
        <f t="shared" ca="1" si="1"/>
        <v>0</v>
      </c>
      <c r="I21">
        <f t="shared" ca="1" si="2"/>
        <v>0</v>
      </c>
    </row>
    <row r="22" spans="1:11" x14ac:dyDescent="0.25">
      <c r="A22">
        <f>IF(Sheet1!AB5=0,0,Sheet1!AB4)</f>
        <v>0</v>
      </c>
      <c r="B22" s="30" t="str">
        <f ca="1">IF(A22=0,"",INDIRECT("Sheet1!A"&amp;Sheet1!AG$10+A22))</f>
        <v/>
      </c>
      <c r="C22" s="30" t="e">
        <f ca="1">LN(INDIRECT("Sheet1!b"&amp;Sheet1!AG$10+A22))</f>
        <v>#REF!</v>
      </c>
      <c r="D22" s="30" t="str">
        <f t="shared" ca="1" si="3"/>
        <v/>
      </c>
      <c r="E22">
        <f t="shared" ca="1" si="4"/>
        <v>0</v>
      </c>
      <c r="F22">
        <f t="shared" ca="1" si="5"/>
        <v>0</v>
      </c>
      <c r="G22">
        <f t="shared" ca="1" si="0"/>
        <v>0</v>
      </c>
      <c r="H22">
        <f t="shared" ca="1" si="1"/>
        <v>0</v>
      </c>
      <c r="I22">
        <f t="shared" ca="1" si="2"/>
        <v>0</v>
      </c>
    </row>
    <row r="23" spans="1:11" x14ac:dyDescent="0.25">
      <c r="B23" s="30"/>
      <c r="C23" s="30"/>
      <c r="D23" s="30"/>
      <c r="E23">
        <f t="shared" si="4"/>
        <v>0</v>
      </c>
      <c r="F23">
        <f t="shared" si="5"/>
        <v>0</v>
      </c>
      <c r="G23">
        <f t="shared" si="0"/>
        <v>0</v>
      </c>
      <c r="H23">
        <f t="shared" si="1"/>
        <v>0</v>
      </c>
      <c r="I23">
        <f t="shared" si="2"/>
        <v>0</v>
      </c>
      <c r="K23" t="s">
        <v>0</v>
      </c>
    </row>
    <row r="24" spans="1:11" x14ac:dyDescent="0.25">
      <c r="B24" s="30"/>
      <c r="C24" s="30"/>
      <c r="D24" s="30"/>
      <c r="E24">
        <f t="shared" si="4"/>
        <v>0</v>
      </c>
      <c r="F24">
        <f t="shared" si="5"/>
        <v>0</v>
      </c>
      <c r="G24">
        <f t="shared" si="0"/>
        <v>0</v>
      </c>
      <c r="H24">
        <f t="shared" si="1"/>
        <v>0</v>
      </c>
      <c r="I24">
        <f t="shared" si="2"/>
        <v>0</v>
      </c>
    </row>
    <row r="25" spans="1:11" x14ac:dyDescent="0.25">
      <c r="B25" s="30"/>
      <c r="C25" s="30"/>
      <c r="D25" s="30"/>
      <c r="E25">
        <f t="shared" si="4"/>
        <v>0</v>
      </c>
      <c r="F25">
        <f t="shared" si="5"/>
        <v>0</v>
      </c>
      <c r="G25">
        <f t="shared" si="0"/>
        <v>0</v>
      </c>
      <c r="H25">
        <f t="shared" si="1"/>
        <v>0</v>
      </c>
      <c r="I25">
        <f t="shared" si="2"/>
        <v>0</v>
      </c>
    </row>
    <row r="26" spans="1:11" x14ac:dyDescent="0.25">
      <c r="B26" s="30"/>
      <c r="C26" s="30"/>
      <c r="D26" s="30"/>
      <c r="E26">
        <f t="shared" si="4"/>
        <v>0</v>
      </c>
      <c r="F26">
        <f t="shared" si="5"/>
        <v>0</v>
      </c>
      <c r="G26">
        <f t="shared" si="0"/>
        <v>0</v>
      </c>
      <c r="H26">
        <f t="shared" si="1"/>
        <v>0</v>
      </c>
      <c r="I26">
        <f t="shared" si="2"/>
        <v>0</v>
      </c>
    </row>
    <row r="27" spans="1:11" x14ac:dyDescent="0.25">
      <c r="B27" s="30"/>
      <c r="C27" s="30"/>
      <c r="D27" s="30"/>
      <c r="E27">
        <f t="shared" si="4"/>
        <v>0</v>
      </c>
      <c r="F27">
        <f t="shared" si="5"/>
        <v>0</v>
      </c>
      <c r="G27">
        <f t="shared" si="0"/>
        <v>0</v>
      </c>
      <c r="H27">
        <f t="shared" si="1"/>
        <v>0</v>
      </c>
      <c r="I27">
        <f t="shared" si="2"/>
        <v>0</v>
      </c>
    </row>
    <row r="28" spans="1:11" x14ac:dyDescent="0.25">
      <c r="B28" s="30"/>
      <c r="C28" s="30"/>
      <c r="D28" s="30"/>
      <c r="E28">
        <f t="shared" si="4"/>
        <v>0</v>
      </c>
      <c r="F28">
        <f t="shared" si="5"/>
        <v>0</v>
      </c>
      <c r="G28">
        <f t="shared" si="0"/>
        <v>0</v>
      </c>
      <c r="H28">
        <f t="shared" si="1"/>
        <v>0</v>
      </c>
      <c r="I28">
        <f t="shared" si="2"/>
        <v>0</v>
      </c>
    </row>
    <row r="29" spans="1:11" x14ac:dyDescent="0.25">
      <c r="B29" s="30"/>
      <c r="C29" s="30"/>
      <c r="D29" s="30"/>
      <c r="E29">
        <f t="shared" si="4"/>
        <v>0</v>
      </c>
      <c r="F29">
        <f t="shared" si="5"/>
        <v>0</v>
      </c>
      <c r="G29">
        <f t="shared" si="0"/>
        <v>0</v>
      </c>
      <c r="H29">
        <f t="shared" si="1"/>
        <v>0</v>
      </c>
      <c r="I29">
        <f t="shared" si="2"/>
        <v>0</v>
      </c>
    </row>
    <row r="30" spans="1:11" x14ac:dyDescent="0.25">
      <c r="B30" s="30"/>
      <c r="C30" s="30"/>
      <c r="D30" s="30"/>
      <c r="E30">
        <f t="shared" si="4"/>
        <v>0</v>
      </c>
      <c r="F30">
        <f t="shared" si="5"/>
        <v>0</v>
      </c>
      <c r="G30">
        <f t="shared" si="0"/>
        <v>0</v>
      </c>
      <c r="H30">
        <f t="shared" si="1"/>
        <v>0</v>
      </c>
      <c r="I30">
        <f t="shared" si="2"/>
        <v>0</v>
      </c>
    </row>
    <row r="31" spans="1:11" x14ac:dyDescent="0.25">
      <c r="B31" s="30"/>
      <c r="C31" s="30"/>
      <c r="D31" s="30"/>
      <c r="E31">
        <f t="shared" si="4"/>
        <v>0</v>
      </c>
      <c r="F31">
        <f t="shared" si="5"/>
        <v>0</v>
      </c>
      <c r="G31">
        <f t="shared" si="0"/>
        <v>0</v>
      </c>
      <c r="H31">
        <f t="shared" si="1"/>
        <v>0</v>
      </c>
      <c r="I31">
        <f t="shared" si="2"/>
        <v>0</v>
      </c>
    </row>
    <row r="32" spans="1:11" x14ac:dyDescent="0.25">
      <c r="B32" s="30"/>
      <c r="C32" s="30"/>
      <c r="D32" s="30"/>
      <c r="E32">
        <f t="shared" si="4"/>
        <v>0</v>
      </c>
      <c r="F32">
        <f t="shared" si="5"/>
        <v>0</v>
      </c>
      <c r="G32">
        <f t="shared" si="0"/>
        <v>0</v>
      </c>
      <c r="H32">
        <f t="shared" si="1"/>
        <v>0</v>
      </c>
      <c r="I32">
        <f t="shared" si="2"/>
        <v>0</v>
      </c>
    </row>
    <row r="33" spans="1:11" x14ac:dyDescent="0.25">
      <c r="B33" s="30"/>
      <c r="C33" s="30"/>
      <c r="D33" s="30"/>
      <c r="E33">
        <f t="shared" si="4"/>
        <v>0</v>
      </c>
      <c r="F33">
        <f t="shared" si="5"/>
        <v>0</v>
      </c>
      <c r="G33">
        <f t="shared" si="0"/>
        <v>0</v>
      </c>
      <c r="H33">
        <f t="shared" si="1"/>
        <v>0</v>
      </c>
      <c r="I33">
        <f t="shared" si="2"/>
        <v>0</v>
      </c>
    </row>
    <row r="34" spans="1:11" x14ac:dyDescent="0.25">
      <c r="A34" t="s">
        <v>0</v>
      </c>
      <c r="B34" s="30"/>
      <c r="C34" s="30"/>
      <c r="D34" s="30"/>
      <c r="E34">
        <f t="shared" si="4"/>
        <v>0</v>
      </c>
      <c r="F34">
        <f t="shared" si="5"/>
        <v>0</v>
      </c>
      <c r="G34">
        <f t="shared" si="0"/>
        <v>0</v>
      </c>
      <c r="H34">
        <f t="shared" si="1"/>
        <v>0</v>
      </c>
      <c r="I34">
        <f t="shared" si="2"/>
        <v>0</v>
      </c>
    </row>
    <row r="35" spans="1:11" x14ac:dyDescent="0.25">
      <c r="B35" s="30"/>
      <c r="C35" s="30"/>
      <c r="D35" s="30"/>
      <c r="E35">
        <f t="shared" si="4"/>
        <v>0</v>
      </c>
      <c r="F35">
        <f t="shared" si="5"/>
        <v>0</v>
      </c>
      <c r="G35">
        <f t="shared" si="0"/>
        <v>0</v>
      </c>
      <c r="H35">
        <f t="shared" si="1"/>
        <v>0</v>
      </c>
      <c r="I35">
        <f t="shared" si="2"/>
        <v>0</v>
      </c>
    </row>
    <row r="36" spans="1:11" x14ac:dyDescent="0.25">
      <c r="B36" s="29" t="str">
        <f>B5</f>
        <v>X</v>
      </c>
      <c r="C36" s="29" t="str">
        <f>C5</f>
        <v>ln(y)</v>
      </c>
      <c r="D36" s="29"/>
      <c r="E36" s="29" t="str">
        <f>E5</f>
        <v>X*Y</v>
      </c>
      <c r="F36" s="29" t="str">
        <f>F5</f>
        <v>X*X</v>
      </c>
      <c r="G36" s="29" t="str">
        <f>G5</f>
        <v>X^3</v>
      </c>
      <c r="H36" s="29" t="str">
        <f>H5</f>
        <v>X^4</v>
      </c>
      <c r="I36" s="29" t="str">
        <f>I5</f>
        <v>X^2y</v>
      </c>
    </row>
    <row r="37" spans="1:11" x14ac:dyDescent="0.25">
      <c r="A37" t="s">
        <v>26</v>
      </c>
      <c r="B37" s="49" t="e">
        <f ca="1">SUM(B6:B35)</f>
        <v>#REF!</v>
      </c>
      <c r="C37" s="37" t="e">
        <f ca="1">SUM(D6:D35)</f>
        <v>#REF!</v>
      </c>
      <c r="D37" s="37"/>
      <c r="E37" s="46">
        <f ca="1">SUM(E6:E35)</f>
        <v>0</v>
      </c>
      <c r="F37" s="46">
        <f ca="1">SUM(F6:F35)</f>
        <v>0</v>
      </c>
      <c r="G37" s="47">
        <f ca="1">SUM(G6:G35)</f>
        <v>0</v>
      </c>
      <c r="H37" s="48">
        <f ca="1">SUM(H6:H35)</f>
        <v>0</v>
      </c>
      <c r="I37" s="48">
        <f ca="1">SUM(I6:I35)</f>
        <v>0</v>
      </c>
    </row>
    <row r="38" spans="1:11" ht="51.75" x14ac:dyDescent="0.25">
      <c r="A38" s="42" t="s">
        <v>27</v>
      </c>
      <c r="B38" s="37">
        <f ca="1">COUNT(B7:B22)</f>
        <v>1</v>
      </c>
      <c r="C38" s="37"/>
      <c r="D38" s="37"/>
      <c r="E38" s="37"/>
      <c r="F38" s="37"/>
      <c r="K38" t="s">
        <v>0</v>
      </c>
    </row>
    <row r="39" spans="1:11" x14ac:dyDescent="0.25">
      <c r="F39" s="37"/>
    </row>
    <row r="40" spans="1:11" x14ac:dyDescent="0.25">
      <c r="A40" t="s">
        <v>28</v>
      </c>
      <c r="B40" s="38" t="e">
        <f ca="1">n*F37*H37+2*B37*F37*G37-F37^3-B37^2*H37-n*G37^2</f>
        <v>#REF!</v>
      </c>
      <c r="C40" s="37"/>
      <c r="D40" s="37"/>
      <c r="E40" s="37"/>
      <c r="F40" s="37"/>
    </row>
    <row r="41" spans="1:11" ht="15.75" x14ac:dyDescent="0.25">
      <c r="A41" s="39" t="s">
        <v>29</v>
      </c>
      <c r="B41" s="44" t="e">
        <f ca="1">(n*F37*I37+B37*G37*C37+B37*F37*E37-F37^2*C37-B37^2*I37-n*G37*E37)/B40</f>
        <v>#REF!</v>
      </c>
      <c r="C41" s="37" t="s">
        <v>30</v>
      </c>
      <c r="D41" s="37"/>
      <c r="E41" s="37"/>
      <c r="F41" s="37"/>
    </row>
    <row r="42" spans="1:11" ht="15.75" x14ac:dyDescent="0.25">
      <c r="A42" s="39" t="s">
        <v>31</v>
      </c>
      <c r="B42" s="44" t="e">
        <f ca="1">(n*H37*E37+B37*F37*I37+F37*G37*C37-F37^2*E37-B37*H37*C37-n*G37*I37)/B40</f>
        <v>#REF!</v>
      </c>
      <c r="C42" s="37" t="s">
        <v>32</v>
      </c>
      <c r="D42" s="37"/>
      <c r="E42" s="37"/>
      <c r="F42" s="37"/>
    </row>
    <row r="43" spans="1:11" ht="15.75" x14ac:dyDescent="0.25">
      <c r="A43" s="39" t="s">
        <v>74</v>
      </c>
      <c r="B43" s="45" t="e">
        <f ca="1">(F37*H37*C37+F37*G37*E37+B37*G37*I37-F37^2*I37-B37*H37*E37-G37^2*C37)/B40</f>
        <v>#REF!</v>
      </c>
      <c r="C43" s="37" t="s">
        <v>33</v>
      </c>
      <c r="D43" s="3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opLeftCell="A7" workbookViewId="0">
      <selection activeCell="B23" sqref="B23:B35"/>
    </sheetView>
  </sheetViews>
  <sheetFormatPr defaultColWidth="9.140625" defaultRowHeight="15" x14ac:dyDescent="0.25"/>
  <cols>
    <col min="3" max="3" width="12.42578125" bestFit="1" customWidth="1"/>
    <col min="12" max="12" width="10.7109375" customWidth="1"/>
  </cols>
  <sheetData>
    <row r="1" spans="1:13" ht="15.75" x14ac:dyDescent="0.25">
      <c r="A1" s="25" t="s">
        <v>81</v>
      </c>
    </row>
    <row r="2" spans="1:13" ht="18" x14ac:dyDescent="0.25">
      <c r="A2" s="25" t="s">
        <v>11</v>
      </c>
      <c r="K2" s="26"/>
    </row>
    <row r="3" spans="1:13" x14ac:dyDescent="0.25">
      <c r="A3" s="27"/>
    </row>
    <row r="5" spans="1:13" x14ac:dyDescent="0.25">
      <c r="B5" s="28" t="s">
        <v>2</v>
      </c>
      <c r="C5" s="28" t="s">
        <v>73</v>
      </c>
      <c r="D5" s="28" t="s">
        <v>73</v>
      </c>
      <c r="E5" s="29" t="s">
        <v>12</v>
      </c>
      <c r="F5" s="29" t="s">
        <v>13</v>
      </c>
      <c r="G5" s="29" t="s">
        <v>14</v>
      </c>
      <c r="H5" s="29" t="s">
        <v>15</v>
      </c>
      <c r="I5" s="29" t="s">
        <v>16</v>
      </c>
    </row>
    <row r="6" spans="1:13" x14ac:dyDescent="0.25">
      <c r="A6">
        <f>IF(Sheet1!L5=0,0,Sheet1!L4)</f>
        <v>0</v>
      </c>
      <c r="B6" s="30" t="str">
        <f ca="1">IF(A6=0,"",INDIRECT("Sheet1!A"&amp;Sheet1!AG$11+A6))</f>
        <v/>
      </c>
      <c r="C6" s="30" t="e">
        <f ca="1">LN(INDIRECT("Sheet1!b"&amp;Sheet1!AG$11+A6))</f>
        <v>#REF!</v>
      </c>
      <c r="D6" s="30" t="str">
        <f ca="1">IF(B6="","",C6)</f>
        <v/>
      </c>
      <c r="E6">
        <f ca="1">IF(COUNT(B6:C6)=2,B6*D6,0)</f>
        <v>0</v>
      </c>
      <c r="F6">
        <f ca="1">IF(COUNT($B6:$C6)=2,$B6^2,0)</f>
        <v>0</v>
      </c>
      <c r="G6">
        <f t="shared" ref="G6:G35" ca="1" si="0">IF(COUNT($B6:$C6)=2,$B6^3,0)</f>
        <v>0</v>
      </c>
      <c r="H6">
        <f t="shared" ref="H6:H35" ca="1" si="1">IF(COUNT($B6:$C6)=2,$B6^4,0)</f>
        <v>0</v>
      </c>
      <c r="I6">
        <f t="shared" ref="I6:I35" ca="1" si="2">IF(COUNT($B6:$C6)=2,$D6*$B6^2,0)</f>
        <v>0</v>
      </c>
      <c r="K6" s="31" t="s">
        <v>75</v>
      </c>
      <c r="L6" s="32"/>
    </row>
    <row r="7" spans="1:13" x14ac:dyDescent="0.25">
      <c r="A7">
        <f>IF(Sheet1!M5=0,0,Sheet1!M4)</f>
        <v>0</v>
      </c>
      <c r="B7" s="30" t="str">
        <f ca="1">IF(A7=0,"",INDIRECT("Sheet1!A"&amp;Sheet1!AG$11+A7))</f>
        <v/>
      </c>
      <c r="C7" s="30" t="e">
        <f ca="1">LN(INDIRECT("Sheet1!b"&amp;Sheet1!AG$11+A7))</f>
        <v>#REF!</v>
      </c>
      <c r="D7" s="30" t="str">
        <f t="shared" ref="D7:D22" ca="1" si="3">IF(B7="","",C7)</f>
        <v/>
      </c>
      <c r="E7">
        <f t="shared" ref="E7:E35" ca="1" si="4">IF(COUNT(B7:C7)=2,B7*D7,0)</f>
        <v>0</v>
      </c>
      <c r="F7">
        <f t="shared" ref="F7:F35" ca="1" si="5">IF(COUNT(B7:C7)=2,B7^2,0)</f>
        <v>0</v>
      </c>
      <c r="G7">
        <f t="shared" ca="1" si="0"/>
        <v>0</v>
      </c>
      <c r="H7">
        <f t="shared" ca="1" si="1"/>
        <v>0</v>
      </c>
      <c r="I7">
        <f t="shared" ca="1" si="2"/>
        <v>0</v>
      </c>
      <c r="K7" s="33" t="s">
        <v>17</v>
      </c>
      <c r="L7" s="34" t="e">
        <f ca="1">EXP(B43-B41*(B42/(2*B41))^2)</f>
        <v>#REF!</v>
      </c>
      <c r="M7" t="s">
        <v>76</v>
      </c>
    </row>
    <row r="8" spans="1:13" x14ac:dyDescent="0.25">
      <c r="A8">
        <f>IF(Sheet1!N5=0,0,Sheet1!N4)</f>
        <v>0</v>
      </c>
      <c r="B8" s="30" t="str">
        <f ca="1">IF(A8=0,"",INDIRECT("Sheet1!A"&amp;Sheet1!AG$11+A8))</f>
        <v/>
      </c>
      <c r="C8" s="30" t="e">
        <f ca="1">LN(INDIRECT("Sheet1!b"&amp;Sheet1!AG$11+A8))</f>
        <v>#REF!</v>
      </c>
      <c r="D8" s="30" t="str">
        <f t="shared" ca="1" si="3"/>
        <v/>
      </c>
      <c r="E8">
        <f ca="1">IF(COUNT(B8:C8)=2,B8*D8,0)</f>
        <v>0</v>
      </c>
      <c r="F8">
        <f t="shared" ca="1" si="5"/>
        <v>0</v>
      </c>
      <c r="G8">
        <f t="shared" ca="1" si="0"/>
        <v>0</v>
      </c>
      <c r="H8">
        <f t="shared" ca="1" si="1"/>
        <v>0</v>
      </c>
      <c r="I8">
        <f t="shared" ca="1" si="2"/>
        <v>0</v>
      </c>
      <c r="K8" s="33" t="s">
        <v>18</v>
      </c>
      <c r="L8" s="34" t="e">
        <f ca="1">-B42/(2*B41)</f>
        <v>#REF!</v>
      </c>
      <c r="M8" t="s">
        <v>77</v>
      </c>
    </row>
    <row r="9" spans="1:13" x14ac:dyDescent="0.25">
      <c r="A9">
        <f>IF(Sheet1!O5=0,0,Sheet1!O4)</f>
        <v>0</v>
      </c>
      <c r="B9" s="30" t="str">
        <f ca="1">IF(A9=0,"",INDIRECT("Sheet1!A"&amp;Sheet1!AG$11+A9))</f>
        <v/>
      </c>
      <c r="C9" s="30" t="e">
        <f ca="1">LN(INDIRECT("Sheet1!b"&amp;Sheet1!AG$11+A9))</f>
        <v>#REF!</v>
      </c>
      <c r="D9" s="30" t="str">
        <f t="shared" ca="1" si="3"/>
        <v/>
      </c>
      <c r="E9">
        <f t="shared" ca="1" si="4"/>
        <v>0</v>
      </c>
      <c r="F9">
        <f t="shared" ca="1" si="5"/>
        <v>0</v>
      </c>
      <c r="G9">
        <f t="shared" ca="1" si="0"/>
        <v>0</v>
      </c>
      <c r="H9">
        <f t="shared" ca="1" si="1"/>
        <v>0</v>
      </c>
      <c r="I9">
        <f t="shared" ca="1" si="2"/>
        <v>0</v>
      </c>
      <c r="K9" s="35" t="s">
        <v>19</v>
      </c>
      <c r="L9" s="36" t="e">
        <f ca="1">2.35703/(SQRT(2)*SQRT(-B41))</f>
        <v>#REF!</v>
      </c>
      <c r="M9" t="s">
        <v>78</v>
      </c>
    </row>
    <row r="10" spans="1:13" x14ac:dyDescent="0.25">
      <c r="A10">
        <f>IF(Sheet1!P5=0,0,Sheet1!P4)</f>
        <v>-4</v>
      </c>
      <c r="B10" s="30" t="e">
        <f ca="1">IF(A10=0,"",INDIRECT("Sheet1!A"&amp;Sheet1!AG$11+A10))</f>
        <v>#REF!</v>
      </c>
      <c r="C10" s="30" t="e">
        <f ca="1">LN(INDIRECT("Sheet1!b"&amp;Sheet1!AG$11+A10))</f>
        <v>#REF!</v>
      </c>
      <c r="D10" s="30" t="e">
        <f t="shared" ca="1" si="3"/>
        <v>#REF!</v>
      </c>
      <c r="E10">
        <f ca="1">IF(COUNT(B10:C10)=2,B10*D10,0)</f>
        <v>0</v>
      </c>
      <c r="F10">
        <f t="shared" ca="1" si="5"/>
        <v>0</v>
      </c>
      <c r="G10">
        <f t="shared" ca="1" si="0"/>
        <v>0</v>
      </c>
      <c r="H10">
        <f t="shared" ca="1" si="1"/>
        <v>0</v>
      </c>
      <c r="I10">
        <f t="shared" ca="1" si="2"/>
        <v>0</v>
      </c>
    </row>
    <row r="11" spans="1:13" x14ac:dyDescent="0.25">
      <c r="A11">
        <f>IF(Sheet1!Q5=0,0,Sheet1!Q4)</f>
        <v>-3</v>
      </c>
      <c r="B11" s="30" t="e">
        <f ca="1">IF(A11=0,"",INDIRECT("Sheet1!A"&amp;Sheet1!AG$11+A11))</f>
        <v>#REF!</v>
      </c>
      <c r="C11" s="30" t="e">
        <f ca="1">LN(INDIRECT("Sheet1!b"&amp;Sheet1!AG$11+A11))</f>
        <v>#REF!</v>
      </c>
      <c r="D11" s="30" t="e">
        <f t="shared" ca="1" si="3"/>
        <v>#REF!</v>
      </c>
      <c r="E11">
        <f t="shared" ca="1" si="4"/>
        <v>0</v>
      </c>
      <c r="F11">
        <f t="shared" ca="1" si="5"/>
        <v>0</v>
      </c>
      <c r="G11">
        <f t="shared" ca="1" si="0"/>
        <v>0</v>
      </c>
      <c r="H11">
        <f t="shared" ca="1" si="1"/>
        <v>0</v>
      </c>
      <c r="I11">
        <f t="shared" ca="1" si="2"/>
        <v>0</v>
      </c>
    </row>
    <row r="12" spans="1:13" x14ac:dyDescent="0.25">
      <c r="A12">
        <f>IF(Sheet1!R5=0,0,Sheet1!R4)</f>
        <v>-2</v>
      </c>
      <c r="B12" s="30" t="e">
        <f ca="1">IF(A12=0,"",INDIRECT("Sheet1!A"&amp;Sheet1!AG$11+A12))</f>
        <v>#REF!</v>
      </c>
      <c r="C12" s="30" t="e">
        <f ca="1">LN(INDIRECT("Sheet1!b"&amp;Sheet1!AG$11+A12))</f>
        <v>#REF!</v>
      </c>
      <c r="D12" s="30" t="e">
        <f t="shared" ca="1" si="3"/>
        <v>#REF!</v>
      </c>
      <c r="E12">
        <f t="shared" ca="1" si="4"/>
        <v>0</v>
      </c>
      <c r="F12">
        <f t="shared" ca="1" si="5"/>
        <v>0</v>
      </c>
      <c r="G12">
        <f t="shared" ca="1" si="0"/>
        <v>0</v>
      </c>
      <c r="H12">
        <f t="shared" ca="1" si="1"/>
        <v>0</v>
      </c>
      <c r="I12">
        <f t="shared" ca="1" si="2"/>
        <v>0</v>
      </c>
    </row>
    <row r="13" spans="1:13" x14ac:dyDescent="0.25">
      <c r="A13">
        <f>IF(Sheet1!S5=0,0,Sheet1!S4)</f>
        <v>-1</v>
      </c>
      <c r="B13" s="30" t="e">
        <f ca="1">IF(A13=0,"",INDIRECT("Sheet1!A"&amp;Sheet1!AG$11+A13))</f>
        <v>#REF!</v>
      </c>
      <c r="C13" s="30" t="e">
        <f ca="1">LN(INDIRECT("Sheet1!b"&amp;Sheet1!AG$11+A13))</f>
        <v>#REF!</v>
      </c>
      <c r="D13" s="30" t="e">
        <f t="shared" ca="1" si="3"/>
        <v>#REF!</v>
      </c>
      <c r="E13">
        <f t="shared" ca="1" si="4"/>
        <v>0</v>
      </c>
      <c r="F13">
        <f t="shared" ca="1" si="5"/>
        <v>0</v>
      </c>
      <c r="G13">
        <f t="shared" ca="1" si="0"/>
        <v>0</v>
      </c>
      <c r="H13">
        <f t="shared" ca="1" si="1"/>
        <v>0</v>
      </c>
      <c r="I13">
        <f t="shared" ca="1" si="2"/>
        <v>0</v>
      </c>
      <c r="K13" t="s">
        <v>20</v>
      </c>
    </row>
    <row r="14" spans="1:13" x14ac:dyDescent="0.25">
      <c r="A14">
        <f>IF(Sheet1!T5=0,0,Sheet1!T4)</f>
        <v>0</v>
      </c>
      <c r="B14" s="30" t="e">
        <f ca="1">INDIRECT("Sheet1!A"&amp;Sheet1!AG$11+A14)</f>
        <v>#REF!</v>
      </c>
      <c r="C14" s="30" t="e">
        <f ca="1">LN(INDIRECT("Sheet1!b"&amp;Sheet1!AG$11+A14))</f>
        <v>#REF!</v>
      </c>
      <c r="D14" s="30" t="e">
        <f t="shared" ca="1" si="3"/>
        <v>#REF!</v>
      </c>
      <c r="E14">
        <f t="shared" ca="1" si="4"/>
        <v>0</v>
      </c>
      <c r="F14">
        <f t="shared" ca="1" si="5"/>
        <v>0</v>
      </c>
      <c r="G14">
        <f t="shared" ca="1" si="0"/>
        <v>0</v>
      </c>
      <c r="H14">
        <f t="shared" ca="1" si="1"/>
        <v>0</v>
      </c>
      <c r="I14">
        <f t="shared" ca="1" si="2"/>
        <v>0</v>
      </c>
      <c r="K14" t="s">
        <v>21</v>
      </c>
    </row>
    <row r="15" spans="1:13" x14ac:dyDescent="0.25">
      <c r="A15">
        <f>IF(Sheet1!U5=0,0,Sheet1!U4)</f>
        <v>1</v>
      </c>
      <c r="B15" s="30" t="str">
        <f ca="1">IF(A15=0,"",INDIRECT("Sheet1!A"&amp;Sheet1!AG$11+A15))</f>
        <v>Peak detection and measurement with peak sharpening</v>
      </c>
      <c r="C15" s="30" t="e">
        <f ca="1">LN(INDIRECT("Sheet1!b"&amp;Sheet1!AG$11+A15))</f>
        <v>#NUM!</v>
      </c>
      <c r="D15" s="30" t="e">
        <f t="shared" ca="1" si="3"/>
        <v>#NUM!</v>
      </c>
      <c r="E15">
        <f t="shared" ca="1" si="4"/>
        <v>0</v>
      </c>
      <c r="F15">
        <f t="shared" ca="1" si="5"/>
        <v>0</v>
      </c>
      <c r="G15">
        <f t="shared" ca="1" si="0"/>
        <v>0</v>
      </c>
      <c r="H15">
        <f t="shared" ca="1" si="1"/>
        <v>0</v>
      </c>
      <c r="I15">
        <f t="shared" ca="1" si="2"/>
        <v>0</v>
      </c>
      <c r="K15" t="s">
        <v>22</v>
      </c>
    </row>
    <row r="16" spans="1:13" x14ac:dyDescent="0.25">
      <c r="A16">
        <f>IF(Sheet1!V5=0,0,Sheet1!V4)</f>
        <v>2</v>
      </c>
      <c r="B16" s="30">
        <f ca="1">IF(A16=0,"",INDIRECT("Sheet1!A"&amp;Sheet1!AG$11+A16))</f>
        <v>0</v>
      </c>
      <c r="C16" s="30" t="e">
        <f ca="1">LN(INDIRECT("Sheet1!b"&amp;Sheet1!AG$11+A16))</f>
        <v>#VALUE!</v>
      </c>
      <c r="D16" s="30" t="e">
        <f t="shared" ca="1" si="3"/>
        <v>#VALUE!</v>
      </c>
      <c r="E16">
        <f t="shared" ca="1" si="4"/>
        <v>0</v>
      </c>
      <c r="F16">
        <f t="shared" ca="1" si="5"/>
        <v>0</v>
      </c>
      <c r="G16">
        <f t="shared" ca="1" si="0"/>
        <v>0</v>
      </c>
      <c r="H16">
        <f t="shared" ca="1" si="1"/>
        <v>0</v>
      </c>
      <c r="I16">
        <f t="shared" ca="1" si="2"/>
        <v>0</v>
      </c>
      <c r="J16" t="s">
        <v>0</v>
      </c>
      <c r="K16" t="s">
        <v>23</v>
      </c>
    </row>
    <row r="17" spans="1:11" x14ac:dyDescent="0.25">
      <c r="A17">
        <f>IF(Sheet1!W5=0,0,Sheet1!W4)</f>
        <v>3</v>
      </c>
      <c r="B17" s="30" t="str">
        <f ca="1">IF(A17=0,"",INDIRECT("Sheet1!A"&amp;Sheet1!AG$11+A17))</f>
        <v>Amplitude threshold</v>
      </c>
      <c r="C17" s="30">
        <f ca="1">LN(INDIRECT("Sheet1!b"&amp;Sheet1!AG$11+A17))</f>
        <v>0</v>
      </c>
      <c r="D17" s="30">
        <f t="shared" ca="1" si="3"/>
        <v>0</v>
      </c>
      <c r="E17">
        <f t="shared" ca="1" si="4"/>
        <v>0</v>
      </c>
      <c r="F17">
        <f t="shared" ca="1" si="5"/>
        <v>0</v>
      </c>
      <c r="G17">
        <f t="shared" ca="1" si="0"/>
        <v>0</v>
      </c>
      <c r="H17">
        <f t="shared" ca="1" si="1"/>
        <v>0</v>
      </c>
      <c r="I17">
        <f t="shared" ca="1" si="2"/>
        <v>0</v>
      </c>
      <c r="K17" t="s">
        <v>24</v>
      </c>
    </row>
    <row r="18" spans="1:11" x14ac:dyDescent="0.25">
      <c r="A18">
        <f>IF(Sheet1!X5=0,0,Sheet1!X4)</f>
        <v>4</v>
      </c>
      <c r="B18" s="30" t="str">
        <f ca="1">IF(A18=0,"",INDIRECT("Sheet1!A"&amp;Sheet1!AG$11+A18))</f>
        <v>Set the Amplitude threshold and the Slope threshold above so the peaks are detected.</v>
      </c>
      <c r="C18" s="30" t="e">
        <f ca="1">LN(INDIRECT("Sheet1!b"&amp;Sheet1!AG$11+A18))</f>
        <v>#NUM!</v>
      </c>
      <c r="D18" s="30" t="e">
        <f t="shared" ca="1" si="3"/>
        <v>#NUM!</v>
      </c>
      <c r="E18">
        <f t="shared" ca="1" si="4"/>
        <v>0</v>
      </c>
      <c r="F18">
        <f t="shared" ca="1" si="5"/>
        <v>0</v>
      </c>
      <c r="G18">
        <f t="shared" ca="1" si="0"/>
        <v>0</v>
      </c>
      <c r="H18">
        <f t="shared" ca="1" si="1"/>
        <v>0</v>
      </c>
      <c r="I18">
        <f t="shared" ca="1" si="2"/>
        <v>0</v>
      </c>
      <c r="K18" t="s">
        <v>25</v>
      </c>
    </row>
    <row r="19" spans="1:11" x14ac:dyDescent="0.25">
      <c r="A19">
        <f>IF(Sheet1!Y5=0,0,Sheet1!Y4)</f>
        <v>0</v>
      </c>
      <c r="B19" s="30" t="str">
        <f ca="1">IF(A19=0,"",INDIRECT("Sheet1!A"&amp;Sheet1!AG$11+A19))</f>
        <v/>
      </c>
      <c r="C19" s="30" t="e">
        <f ca="1">LN(INDIRECT("Sheet1!b"&amp;Sheet1!AG$11+A19))</f>
        <v>#REF!</v>
      </c>
      <c r="D19" s="30" t="str">
        <f t="shared" ca="1" si="3"/>
        <v/>
      </c>
      <c r="E19">
        <f t="shared" ca="1" si="4"/>
        <v>0</v>
      </c>
      <c r="F19">
        <f t="shared" ca="1" si="5"/>
        <v>0</v>
      </c>
      <c r="G19">
        <f t="shared" ca="1" si="0"/>
        <v>0</v>
      </c>
      <c r="H19">
        <f t="shared" ca="1" si="1"/>
        <v>0</v>
      </c>
      <c r="I19">
        <f t="shared" ca="1" si="2"/>
        <v>0</v>
      </c>
    </row>
    <row r="20" spans="1:11" x14ac:dyDescent="0.25">
      <c r="A20">
        <f>IF(Sheet1!Z5=0,0,Sheet1!Z4)</f>
        <v>0</v>
      </c>
      <c r="B20" s="30" t="str">
        <f ca="1">IF(A20=0,"",INDIRECT("Sheet1!A"&amp;Sheet1!AG$11+A20))</f>
        <v/>
      </c>
      <c r="C20" s="30" t="e">
        <f ca="1">LN(INDIRECT("Sheet1!b"&amp;Sheet1!AG$11+A20))</f>
        <v>#REF!</v>
      </c>
      <c r="D20" s="30" t="str">
        <f t="shared" ca="1" si="3"/>
        <v/>
      </c>
      <c r="E20">
        <f t="shared" ca="1" si="4"/>
        <v>0</v>
      </c>
      <c r="F20">
        <f t="shared" ca="1" si="5"/>
        <v>0</v>
      </c>
      <c r="G20">
        <f t="shared" ca="1" si="0"/>
        <v>0</v>
      </c>
      <c r="H20">
        <f t="shared" ca="1" si="1"/>
        <v>0</v>
      </c>
      <c r="I20">
        <f t="shared" ca="1" si="2"/>
        <v>0</v>
      </c>
    </row>
    <row r="21" spans="1:11" x14ac:dyDescent="0.25">
      <c r="A21">
        <f>IF(Sheet1!AA5=0,0,Sheet1!AA4)</f>
        <v>0</v>
      </c>
      <c r="B21" s="30" t="str">
        <f ca="1">IF(A21=0,"",INDIRECT("Sheet1!A"&amp;Sheet1!AG$11+A21))</f>
        <v/>
      </c>
      <c r="C21" s="30" t="e">
        <f ca="1">LN(INDIRECT("Sheet1!b"&amp;Sheet1!AG$11+A21))</f>
        <v>#REF!</v>
      </c>
      <c r="D21" s="30" t="str">
        <f t="shared" ca="1" si="3"/>
        <v/>
      </c>
      <c r="E21">
        <f t="shared" ca="1" si="4"/>
        <v>0</v>
      </c>
      <c r="F21">
        <f t="shared" ca="1" si="5"/>
        <v>0</v>
      </c>
      <c r="G21">
        <f t="shared" ca="1" si="0"/>
        <v>0</v>
      </c>
      <c r="H21">
        <f t="shared" ca="1" si="1"/>
        <v>0</v>
      </c>
      <c r="I21">
        <f t="shared" ca="1" si="2"/>
        <v>0</v>
      </c>
    </row>
    <row r="22" spans="1:11" x14ac:dyDescent="0.25">
      <c r="A22">
        <f>IF(Sheet1!AB5=0,0,Sheet1!AB4)</f>
        <v>0</v>
      </c>
      <c r="B22" s="30" t="str">
        <f ca="1">IF(A22=0,"",INDIRECT("Sheet1!A"&amp;Sheet1!AG$10+A22))</f>
        <v/>
      </c>
      <c r="C22" s="30" t="e">
        <f ca="1">LN(INDIRECT("Sheet1!b"&amp;Sheet1!AG$10+A22))</f>
        <v>#REF!</v>
      </c>
      <c r="D22" s="30" t="str">
        <f t="shared" ca="1" si="3"/>
        <v/>
      </c>
      <c r="E22">
        <f t="shared" ca="1" si="4"/>
        <v>0</v>
      </c>
      <c r="F22">
        <f t="shared" ca="1" si="5"/>
        <v>0</v>
      </c>
      <c r="G22">
        <f t="shared" ca="1" si="0"/>
        <v>0</v>
      </c>
      <c r="H22">
        <f t="shared" ca="1" si="1"/>
        <v>0</v>
      </c>
      <c r="I22">
        <f t="shared" ca="1" si="2"/>
        <v>0</v>
      </c>
    </row>
    <row r="23" spans="1:11" x14ac:dyDescent="0.25">
      <c r="B23" s="30"/>
      <c r="C23" s="30"/>
      <c r="D23" s="30"/>
      <c r="E23">
        <f t="shared" si="4"/>
        <v>0</v>
      </c>
      <c r="F23">
        <f t="shared" si="5"/>
        <v>0</v>
      </c>
      <c r="G23">
        <f t="shared" si="0"/>
        <v>0</v>
      </c>
      <c r="H23">
        <f t="shared" si="1"/>
        <v>0</v>
      </c>
      <c r="I23">
        <f t="shared" si="2"/>
        <v>0</v>
      </c>
      <c r="K23" t="s">
        <v>0</v>
      </c>
    </row>
    <row r="24" spans="1:11" x14ac:dyDescent="0.25">
      <c r="B24" s="30"/>
      <c r="C24" s="30"/>
      <c r="D24" s="30"/>
      <c r="E24">
        <f t="shared" si="4"/>
        <v>0</v>
      </c>
      <c r="F24">
        <f t="shared" si="5"/>
        <v>0</v>
      </c>
      <c r="G24">
        <f t="shared" si="0"/>
        <v>0</v>
      </c>
      <c r="H24">
        <f t="shared" si="1"/>
        <v>0</v>
      </c>
      <c r="I24">
        <f t="shared" si="2"/>
        <v>0</v>
      </c>
    </row>
    <row r="25" spans="1:11" x14ac:dyDescent="0.25">
      <c r="B25" s="30"/>
      <c r="C25" s="30"/>
      <c r="D25" s="30"/>
      <c r="E25">
        <f t="shared" si="4"/>
        <v>0</v>
      </c>
      <c r="F25">
        <f t="shared" si="5"/>
        <v>0</v>
      </c>
      <c r="G25">
        <f t="shared" si="0"/>
        <v>0</v>
      </c>
      <c r="H25">
        <f t="shared" si="1"/>
        <v>0</v>
      </c>
      <c r="I25">
        <f t="shared" si="2"/>
        <v>0</v>
      </c>
    </row>
    <row r="26" spans="1:11" x14ac:dyDescent="0.25">
      <c r="B26" s="30"/>
      <c r="C26" s="30"/>
      <c r="D26" s="30"/>
      <c r="E26">
        <f t="shared" si="4"/>
        <v>0</v>
      </c>
      <c r="F26">
        <f t="shared" si="5"/>
        <v>0</v>
      </c>
      <c r="G26">
        <f t="shared" si="0"/>
        <v>0</v>
      </c>
      <c r="H26">
        <f t="shared" si="1"/>
        <v>0</v>
      </c>
      <c r="I26">
        <f t="shared" si="2"/>
        <v>0</v>
      </c>
    </row>
    <row r="27" spans="1:11" x14ac:dyDescent="0.25">
      <c r="B27" s="30"/>
      <c r="C27" s="30"/>
      <c r="D27" s="30"/>
      <c r="E27">
        <f t="shared" si="4"/>
        <v>0</v>
      </c>
      <c r="F27">
        <f t="shared" si="5"/>
        <v>0</v>
      </c>
      <c r="G27">
        <f t="shared" si="0"/>
        <v>0</v>
      </c>
      <c r="H27">
        <f t="shared" si="1"/>
        <v>0</v>
      </c>
      <c r="I27">
        <f t="shared" si="2"/>
        <v>0</v>
      </c>
    </row>
    <row r="28" spans="1:11" x14ac:dyDescent="0.25">
      <c r="B28" s="30"/>
      <c r="C28" s="30"/>
      <c r="D28" s="30"/>
      <c r="E28">
        <f t="shared" si="4"/>
        <v>0</v>
      </c>
      <c r="F28">
        <f t="shared" si="5"/>
        <v>0</v>
      </c>
      <c r="G28">
        <f t="shared" si="0"/>
        <v>0</v>
      </c>
      <c r="H28">
        <f t="shared" si="1"/>
        <v>0</v>
      </c>
      <c r="I28">
        <f t="shared" si="2"/>
        <v>0</v>
      </c>
    </row>
    <row r="29" spans="1:11" x14ac:dyDescent="0.25">
      <c r="B29" s="30"/>
      <c r="C29" s="30"/>
      <c r="D29" s="30"/>
      <c r="E29">
        <f t="shared" si="4"/>
        <v>0</v>
      </c>
      <c r="F29">
        <f t="shared" si="5"/>
        <v>0</v>
      </c>
      <c r="G29">
        <f t="shared" si="0"/>
        <v>0</v>
      </c>
      <c r="H29">
        <f t="shared" si="1"/>
        <v>0</v>
      </c>
      <c r="I29">
        <f t="shared" si="2"/>
        <v>0</v>
      </c>
    </row>
    <row r="30" spans="1:11" x14ac:dyDescent="0.25">
      <c r="B30" s="30"/>
      <c r="C30" s="30"/>
      <c r="D30" s="30"/>
      <c r="E30">
        <f t="shared" si="4"/>
        <v>0</v>
      </c>
      <c r="F30">
        <f t="shared" si="5"/>
        <v>0</v>
      </c>
      <c r="G30">
        <f t="shared" si="0"/>
        <v>0</v>
      </c>
      <c r="H30">
        <f t="shared" si="1"/>
        <v>0</v>
      </c>
      <c r="I30">
        <f t="shared" si="2"/>
        <v>0</v>
      </c>
    </row>
    <row r="31" spans="1:11" x14ac:dyDescent="0.25">
      <c r="B31" s="30"/>
      <c r="C31" s="30"/>
      <c r="D31" s="30"/>
      <c r="E31">
        <f t="shared" si="4"/>
        <v>0</v>
      </c>
      <c r="F31">
        <f t="shared" si="5"/>
        <v>0</v>
      </c>
      <c r="G31">
        <f t="shared" si="0"/>
        <v>0</v>
      </c>
      <c r="H31">
        <f t="shared" si="1"/>
        <v>0</v>
      </c>
      <c r="I31">
        <f t="shared" si="2"/>
        <v>0</v>
      </c>
    </row>
    <row r="32" spans="1:11" x14ac:dyDescent="0.25">
      <c r="B32" s="30"/>
      <c r="C32" s="30"/>
      <c r="D32" s="30"/>
      <c r="E32">
        <f t="shared" si="4"/>
        <v>0</v>
      </c>
      <c r="F32">
        <f t="shared" si="5"/>
        <v>0</v>
      </c>
      <c r="G32">
        <f t="shared" si="0"/>
        <v>0</v>
      </c>
      <c r="H32">
        <f t="shared" si="1"/>
        <v>0</v>
      </c>
      <c r="I32">
        <f t="shared" si="2"/>
        <v>0</v>
      </c>
    </row>
    <row r="33" spans="1:11" x14ac:dyDescent="0.25">
      <c r="B33" s="30"/>
      <c r="C33" s="30"/>
      <c r="D33" s="30"/>
      <c r="E33">
        <f t="shared" si="4"/>
        <v>0</v>
      </c>
      <c r="F33">
        <f t="shared" si="5"/>
        <v>0</v>
      </c>
      <c r="G33">
        <f t="shared" si="0"/>
        <v>0</v>
      </c>
      <c r="H33">
        <f t="shared" si="1"/>
        <v>0</v>
      </c>
      <c r="I33">
        <f t="shared" si="2"/>
        <v>0</v>
      </c>
    </row>
    <row r="34" spans="1:11" x14ac:dyDescent="0.25">
      <c r="A34" t="s">
        <v>0</v>
      </c>
      <c r="B34" s="30"/>
      <c r="C34" s="30"/>
      <c r="D34" s="30"/>
      <c r="E34">
        <f t="shared" si="4"/>
        <v>0</v>
      </c>
      <c r="F34">
        <f t="shared" si="5"/>
        <v>0</v>
      </c>
      <c r="G34">
        <f t="shared" si="0"/>
        <v>0</v>
      </c>
      <c r="H34">
        <f t="shared" si="1"/>
        <v>0</v>
      </c>
      <c r="I34">
        <f t="shared" si="2"/>
        <v>0</v>
      </c>
    </row>
    <row r="35" spans="1:11" x14ac:dyDescent="0.25">
      <c r="B35" s="30"/>
      <c r="C35" s="30"/>
      <c r="D35" s="30"/>
      <c r="E35">
        <f t="shared" si="4"/>
        <v>0</v>
      </c>
      <c r="F35">
        <f t="shared" si="5"/>
        <v>0</v>
      </c>
      <c r="G35">
        <f t="shared" si="0"/>
        <v>0</v>
      </c>
      <c r="H35">
        <f t="shared" si="1"/>
        <v>0</v>
      </c>
      <c r="I35">
        <f t="shared" si="2"/>
        <v>0</v>
      </c>
    </row>
    <row r="36" spans="1:11" x14ac:dyDescent="0.25">
      <c r="B36" s="29" t="str">
        <f>B5</f>
        <v>X</v>
      </c>
      <c r="C36" s="29" t="str">
        <f>C5</f>
        <v>ln(y)</v>
      </c>
      <c r="D36" s="29"/>
      <c r="E36" s="29" t="str">
        <f>E5</f>
        <v>X*Y</v>
      </c>
      <c r="F36" s="29" t="str">
        <f>F5</f>
        <v>X*X</v>
      </c>
      <c r="G36" s="29" t="str">
        <f>G5</f>
        <v>X^3</v>
      </c>
      <c r="H36" s="29" t="str">
        <f>H5</f>
        <v>X^4</v>
      </c>
      <c r="I36" s="29" t="str">
        <f>I5</f>
        <v>X^2y</v>
      </c>
    </row>
    <row r="37" spans="1:11" x14ac:dyDescent="0.25">
      <c r="A37" t="s">
        <v>26</v>
      </c>
      <c r="B37" s="49" t="e">
        <f ca="1">SUM(B6:B35)</f>
        <v>#REF!</v>
      </c>
      <c r="C37" s="37" t="e">
        <f ca="1">SUM(D6:D35)</f>
        <v>#REF!</v>
      </c>
      <c r="D37" s="37"/>
      <c r="E37" s="46">
        <f ca="1">SUM(E6:E35)</f>
        <v>0</v>
      </c>
      <c r="F37" s="46">
        <f ca="1">SUM(F6:F35)</f>
        <v>0</v>
      </c>
      <c r="G37" s="47">
        <f ca="1">SUM(G6:G35)</f>
        <v>0</v>
      </c>
      <c r="H37" s="48">
        <f ca="1">SUM(H6:H35)</f>
        <v>0</v>
      </c>
      <c r="I37" s="48">
        <f ca="1">SUM(I6:I35)</f>
        <v>0</v>
      </c>
    </row>
    <row r="38" spans="1:11" ht="26.25" x14ac:dyDescent="0.25">
      <c r="A38" s="42" t="s">
        <v>27</v>
      </c>
      <c r="B38" s="37">
        <f ca="1">COUNT(B7:B22)</f>
        <v>1</v>
      </c>
      <c r="C38" s="37"/>
      <c r="D38" s="37"/>
      <c r="E38" s="37"/>
      <c r="F38" s="37"/>
      <c r="K38" t="s">
        <v>0</v>
      </c>
    </row>
    <row r="39" spans="1:11" x14ac:dyDescent="0.25">
      <c r="F39" s="37"/>
    </row>
    <row r="40" spans="1:11" x14ac:dyDescent="0.25">
      <c r="A40" t="s">
        <v>28</v>
      </c>
      <c r="B40" s="38" t="e">
        <f ca="1">n*F37*H37+2*B37*F37*G37-F37^3-B37^2*H37-n*G37^2</f>
        <v>#REF!</v>
      </c>
      <c r="C40" s="37"/>
      <c r="D40" s="37"/>
      <c r="E40" s="37"/>
      <c r="F40" s="37"/>
    </row>
    <row r="41" spans="1:11" ht="15.75" x14ac:dyDescent="0.25">
      <c r="A41" s="39" t="s">
        <v>29</v>
      </c>
      <c r="B41" s="44" t="e">
        <f ca="1">(n*F37*I37+B37*G37*C37+B37*F37*E37-F37^2*C37-B37^2*I37-n*G37*E37)/B40</f>
        <v>#REF!</v>
      </c>
      <c r="C41" s="37" t="s">
        <v>30</v>
      </c>
      <c r="D41" s="37"/>
      <c r="E41" s="37"/>
      <c r="F41" s="37"/>
    </row>
    <row r="42" spans="1:11" ht="15.75" x14ac:dyDescent="0.25">
      <c r="A42" s="39" t="s">
        <v>31</v>
      </c>
      <c r="B42" s="44" t="e">
        <f ca="1">(n*H37*E37+B37*F37*I37+F37*G37*C37-F37^2*E37-B37*H37*C37-n*G37*I37)/B40</f>
        <v>#REF!</v>
      </c>
      <c r="C42" s="37" t="s">
        <v>32</v>
      </c>
      <c r="D42" s="37"/>
      <c r="E42" s="37"/>
      <c r="F42" s="37"/>
    </row>
    <row r="43" spans="1:11" ht="15.75" x14ac:dyDescent="0.25">
      <c r="A43" s="39" t="s">
        <v>74</v>
      </c>
      <c r="B43" s="45" t="e">
        <f ca="1">(F37*H37*C37+F37*G37*E37+B37*G37*I37-F37^2*I37-B37*H37*E37-G37^2*C37)/B40</f>
        <v>#REF!</v>
      </c>
      <c r="C43" s="37" t="s">
        <v>33</v>
      </c>
      <c r="D43" s="3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workbookViewId="0">
      <selection activeCell="B23" sqref="B23:B35"/>
    </sheetView>
  </sheetViews>
  <sheetFormatPr defaultColWidth="9.140625" defaultRowHeight="15" x14ac:dyDescent="0.25"/>
  <sheetData>
    <row r="1" spans="1:13" ht="15.75" x14ac:dyDescent="0.25">
      <c r="A1" s="25" t="s">
        <v>82</v>
      </c>
    </row>
    <row r="2" spans="1:13" ht="18" x14ac:dyDescent="0.25">
      <c r="A2" s="25" t="s">
        <v>11</v>
      </c>
      <c r="K2" s="26"/>
    </row>
    <row r="3" spans="1:13" x14ac:dyDescent="0.25">
      <c r="A3" s="27"/>
    </row>
    <row r="5" spans="1:13" x14ac:dyDescent="0.25">
      <c r="B5" s="28" t="s">
        <v>2</v>
      </c>
      <c r="C5" s="28" t="s">
        <v>73</v>
      </c>
      <c r="D5" s="28" t="s">
        <v>73</v>
      </c>
      <c r="E5" s="29" t="s">
        <v>12</v>
      </c>
      <c r="F5" s="29" t="s">
        <v>13</v>
      </c>
      <c r="G5" s="29" t="s">
        <v>14</v>
      </c>
      <c r="H5" s="29" t="s">
        <v>15</v>
      </c>
      <c r="I5" s="29" t="s">
        <v>16</v>
      </c>
    </row>
    <row r="6" spans="1:13" x14ac:dyDescent="0.25">
      <c r="A6">
        <f>IF(Sheet1!L5=0,0,Sheet1!L4)</f>
        <v>0</v>
      </c>
      <c r="B6" s="30" t="str">
        <f ca="1">IF(A6=0,"",INDIRECT("Sheet1!A"&amp;Sheet1!AG$12+A6))</f>
        <v/>
      </c>
      <c r="C6" s="30" t="e">
        <f ca="1">LN(INDIRECT("Sheet1!b"&amp;Sheet1!AG$12+A6))</f>
        <v>#REF!</v>
      </c>
      <c r="D6" s="30" t="str">
        <f ca="1">IF(B6="","",C6)</f>
        <v/>
      </c>
      <c r="E6">
        <f ca="1">IF(COUNT(B6:C6)=2,B6*D6,0)</f>
        <v>0</v>
      </c>
      <c r="F6">
        <f ca="1">IF(COUNT($B6:$C6)=2,$B6^2,0)</f>
        <v>0</v>
      </c>
      <c r="G6">
        <f t="shared" ref="G6:G35" ca="1" si="0">IF(COUNT($B6:$C6)=2,$B6^3,0)</f>
        <v>0</v>
      </c>
      <c r="H6">
        <f t="shared" ref="H6:H35" ca="1" si="1">IF(COUNT($B6:$C6)=2,$B6^4,0)</f>
        <v>0</v>
      </c>
      <c r="I6">
        <f t="shared" ref="I6:I35" ca="1" si="2">IF(COUNT($B6:$C6)=2,$D6*$B6^2,0)</f>
        <v>0</v>
      </c>
      <c r="K6" s="31" t="s">
        <v>75</v>
      </c>
      <c r="L6" s="32"/>
    </row>
    <row r="7" spans="1:13" x14ac:dyDescent="0.25">
      <c r="A7">
        <f>IF(Sheet1!M5=0,0,Sheet1!M4)</f>
        <v>0</v>
      </c>
      <c r="B7" s="30" t="str">
        <f ca="1">IF(A7=0,"",INDIRECT("Sheet1!A"&amp;Sheet1!AG$12+A7))</f>
        <v/>
      </c>
      <c r="C7" s="30" t="e">
        <f ca="1">LN(INDIRECT("Sheet1!b"&amp;Sheet1!AG$12+A7))</f>
        <v>#REF!</v>
      </c>
      <c r="D7" s="30" t="str">
        <f t="shared" ref="D7:D22" ca="1" si="3">IF(B7="","",C7)</f>
        <v/>
      </c>
      <c r="E7">
        <f t="shared" ref="E7:E35" ca="1" si="4">IF(COUNT(B7:C7)=2,B7*D7,0)</f>
        <v>0</v>
      </c>
      <c r="F7">
        <f t="shared" ref="F7:F35" ca="1" si="5">IF(COUNT(B7:C7)=2,B7^2,0)</f>
        <v>0</v>
      </c>
      <c r="G7">
        <f t="shared" ca="1" si="0"/>
        <v>0</v>
      </c>
      <c r="H7">
        <f t="shared" ca="1" si="1"/>
        <v>0</v>
      </c>
      <c r="I7">
        <f t="shared" ca="1" si="2"/>
        <v>0</v>
      </c>
      <c r="K7" s="33" t="s">
        <v>17</v>
      </c>
      <c r="L7" s="34" t="e">
        <f ca="1">EXP(B43-B41*(B42/(2*B41))^2)</f>
        <v>#REF!</v>
      </c>
      <c r="M7" t="s">
        <v>76</v>
      </c>
    </row>
    <row r="8" spans="1:13" x14ac:dyDescent="0.25">
      <c r="A8">
        <f>IF(Sheet1!N5=0,0,Sheet1!N4)</f>
        <v>0</v>
      </c>
      <c r="B8" s="30" t="str">
        <f ca="1">IF(A8=0,"",INDIRECT("Sheet1!A"&amp;Sheet1!AG$12+A8))</f>
        <v/>
      </c>
      <c r="C8" s="30" t="e">
        <f ca="1">LN(INDIRECT("Sheet1!b"&amp;Sheet1!AG$12+A8))</f>
        <v>#REF!</v>
      </c>
      <c r="D8" s="30" t="str">
        <f t="shared" ca="1" si="3"/>
        <v/>
      </c>
      <c r="E8">
        <f ca="1">IF(COUNT(B8:C8)=2,B8*D8,0)</f>
        <v>0</v>
      </c>
      <c r="F8">
        <f t="shared" ca="1" si="5"/>
        <v>0</v>
      </c>
      <c r="G8">
        <f t="shared" ca="1" si="0"/>
        <v>0</v>
      </c>
      <c r="H8">
        <f t="shared" ca="1" si="1"/>
        <v>0</v>
      </c>
      <c r="I8">
        <f t="shared" ca="1" si="2"/>
        <v>0</v>
      </c>
      <c r="K8" s="33" t="s">
        <v>18</v>
      </c>
      <c r="L8" s="34" t="e">
        <f ca="1">-B42/(2*B41)</f>
        <v>#REF!</v>
      </c>
      <c r="M8" t="s">
        <v>77</v>
      </c>
    </row>
    <row r="9" spans="1:13" x14ac:dyDescent="0.25">
      <c r="A9">
        <f>IF(Sheet1!O5=0,0,Sheet1!O4)</f>
        <v>0</v>
      </c>
      <c r="B9" s="30" t="str">
        <f ca="1">IF(A9=0,"",INDIRECT("Sheet1!A"&amp;Sheet1!AG$12+A9))</f>
        <v/>
      </c>
      <c r="C9" s="30" t="e">
        <f ca="1">LN(INDIRECT("Sheet1!b"&amp;Sheet1!AG$12+A9))</f>
        <v>#REF!</v>
      </c>
      <c r="D9" s="30" t="str">
        <f t="shared" ca="1" si="3"/>
        <v/>
      </c>
      <c r="E9">
        <f t="shared" ca="1" si="4"/>
        <v>0</v>
      </c>
      <c r="F9">
        <f t="shared" ca="1" si="5"/>
        <v>0</v>
      </c>
      <c r="G9">
        <f t="shared" ca="1" si="0"/>
        <v>0</v>
      </c>
      <c r="H9">
        <f t="shared" ca="1" si="1"/>
        <v>0</v>
      </c>
      <c r="I9">
        <f t="shared" ca="1" si="2"/>
        <v>0</v>
      </c>
      <c r="K9" s="35" t="s">
        <v>19</v>
      </c>
      <c r="L9" s="36" t="e">
        <f ca="1">2.35703/(SQRT(2)*SQRT(-B41))</f>
        <v>#REF!</v>
      </c>
      <c r="M9" t="s">
        <v>78</v>
      </c>
    </row>
    <row r="10" spans="1:13" x14ac:dyDescent="0.25">
      <c r="A10">
        <f>IF(Sheet1!P5=0,0,Sheet1!P4)</f>
        <v>-4</v>
      </c>
      <c r="B10" s="30" t="e">
        <f ca="1">IF(A10=0,"",INDIRECT("Sheet1!A"&amp;Sheet1!AG$12+A10))</f>
        <v>#REF!</v>
      </c>
      <c r="C10" s="30" t="e">
        <f ca="1">LN(INDIRECT("Sheet1!b"&amp;Sheet1!AG$12+A10))</f>
        <v>#REF!</v>
      </c>
      <c r="D10" s="30" t="e">
        <f t="shared" ca="1" si="3"/>
        <v>#REF!</v>
      </c>
      <c r="E10">
        <f ca="1">IF(COUNT(B10:C10)=2,B10*D10,0)</f>
        <v>0</v>
      </c>
      <c r="F10">
        <f t="shared" ca="1" si="5"/>
        <v>0</v>
      </c>
      <c r="G10">
        <f t="shared" ca="1" si="0"/>
        <v>0</v>
      </c>
      <c r="H10">
        <f t="shared" ca="1" si="1"/>
        <v>0</v>
      </c>
      <c r="I10">
        <f t="shared" ca="1" si="2"/>
        <v>0</v>
      </c>
    </row>
    <row r="11" spans="1:13" x14ac:dyDescent="0.25">
      <c r="A11">
        <f>IF(Sheet1!Q5=0,0,Sheet1!Q4)</f>
        <v>-3</v>
      </c>
      <c r="B11" s="30" t="e">
        <f ca="1">IF(A11=0,"",INDIRECT("Sheet1!A"&amp;Sheet1!AG$12+A11))</f>
        <v>#REF!</v>
      </c>
      <c r="C11" s="30" t="e">
        <f ca="1">LN(INDIRECT("Sheet1!b"&amp;Sheet1!AG$12+A11))</f>
        <v>#REF!</v>
      </c>
      <c r="D11" s="30" t="e">
        <f t="shared" ca="1" si="3"/>
        <v>#REF!</v>
      </c>
      <c r="E11">
        <f t="shared" ca="1" si="4"/>
        <v>0</v>
      </c>
      <c r="F11">
        <f t="shared" ca="1" si="5"/>
        <v>0</v>
      </c>
      <c r="G11">
        <f t="shared" ca="1" si="0"/>
        <v>0</v>
      </c>
      <c r="H11">
        <f t="shared" ca="1" si="1"/>
        <v>0</v>
      </c>
      <c r="I11">
        <f t="shared" ca="1" si="2"/>
        <v>0</v>
      </c>
    </row>
    <row r="12" spans="1:13" x14ac:dyDescent="0.25">
      <c r="A12">
        <f>IF(Sheet1!R5=0,0,Sheet1!R4)</f>
        <v>-2</v>
      </c>
      <c r="B12" s="30" t="e">
        <f ca="1">IF(A12=0,"",INDIRECT("Sheet1!A"&amp;Sheet1!AG$12+A12))</f>
        <v>#REF!</v>
      </c>
      <c r="C12" s="30" t="e">
        <f ca="1">LN(INDIRECT("Sheet1!b"&amp;Sheet1!AG$12+A12))</f>
        <v>#REF!</v>
      </c>
      <c r="D12" s="30" t="e">
        <f t="shared" ca="1" si="3"/>
        <v>#REF!</v>
      </c>
      <c r="E12">
        <f t="shared" ca="1" si="4"/>
        <v>0</v>
      </c>
      <c r="F12">
        <f t="shared" ca="1" si="5"/>
        <v>0</v>
      </c>
      <c r="G12">
        <f t="shared" ca="1" si="0"/>
        <v>0</v>
      </c>
      <c r="H12">
        <f t="shared" ca="1" si="1"/>
        <v>0</v>
      </c>
      <c r="I12">
        <f t="shared" ca="1" si="2"/>
        <v>0</v>
      </c>
    </row>
    <row r="13" spans="1:13" x14ac:dyDescent="0.25">
      <c r="A13">
        <f>IF(Sheet1!S5=0,0,Sheet1!S4)</f>
        <v>-1</v>
      </c>
      <c r="B13" s="30" t="e">
        <f ca="1">IF(A13=0,"",INDIRECT("Sheet1!A"&amp;Sheet1!AG$12+A13))</f>
        <v>#REF!</v>
      </c>
      <c r="C13" s="30" t="e">
        <f ca="1">LN(INDIRECT("Sheet1!b"&amp;Sheet1!AG$12+A13))</f>
        <v>#REF!</v>
      </c>
      <c r="D13" s="30" t="e">
        <f t="shared" ca="1" si="3"/>
        <v>#REF!</v>
      </c>
      <c r="E13">
        <f t="shared" ca="1" si="4"/>
        <v>0</v>
      </c>
      <c r="F13">
        <f t="shared" ca="1" si="5"/>
        <v>0</v>
      </c>
      <c r="G13">
        <f t="shared" ca="1" si="0"/>
        <v>0</v>
      </c>
      <c r="H13">
        <f t="shared" ca="1" si="1"/>
        <v>0</v>
      </c>
      <c r="I13">
        <f t="shared" ca="1" si="2"/>
        <v>0</v>
      </c>
      <c r="K13" t="s">
        <v>20</v>
      </c>
    </row>
    <row r="14" spans="1:13" x14ac:dyDescent="0.25">
      <c r="A14">
        <f>IF(Sheet1!T5=0,0,Sheet1!T4)</f>
        <v>0</v>
      </c>
      <c r="B14" s="30" t="e">
        <f ca="1">INDIRECT("Sheet1!A"&amp;Sheet1!AG$12+A14)</f>
        <v>#REF!</v>
      </c>
      <c r="C14" s="30" t="e">
        <f ca="1">LN(INDIRECT("Sheet1!b"&amp;Sheet1!AG$12+A14))</f>
        <v>#REF!</v>
      </c>
      <c r="D14" s="30" t="e">
        <f t="shared" ca="1" si="3"/>
        <v>#REF!</v>
      </c>
      <c r="E14">
        <f t="shared" ca="1" si="4"/>
        <v>0</v>
      </c>
      <c r="F14">
        <f t="shared" ca="1" si="5"/>
        <v>0</v>
      </c>
      <c r="G14">
        <f t="shared" ca="1" si="0"/>
        <v>0</v>
      </c>
      <c r="H14">
        <f t="shared" ca="1" si="1"/>
        <v>0</v>
      </c>
      <c r="I14">
        <f t="shared" ca="1" si="2"/>
        <v>0</v>
      </c>
      <c r="K14" t="s">
        <v>21</v>
      </c>
    </row>
    <row r="15" spans="1:13" x14ac:dyDescent="0.25">
      <c r="A15">
        <f>IF(Sheet1!U5=0,0,Sheet1!U4)</f>
        <v>1</v>
      </c>
      <c r="B15" s="30" t="str">
        <f ca="1">IF(A15=0,"",INDIRECT("Sheet1!A"&amp;Sheet1!AG$12+A15))</f>
        <v>Peak detection and measurement with peak sharpening</v>
      </c>
      <c r="C15" s="30" t="e">
        <f ca="1">LN(INDIRECT("Sheet1!b"&amp;Sheet1!AG$12+A15))</f>
        <v>#NUM!</v>
      </c>
      <c r="D15" s="30" t="e">
        <f t="shared" ca="1" si="3"/>
        <v>#NUM!</v>
      </c>
      <c r="E15">
        <f t="shared" ca="1" si="4"/>
        <v>0</v>
      </c>
      <c r="F15">
        <f t="shared" ca="1" si="5"/>
        <v>0</v>
      </c>
      <c r="G15">
        <f t="shared" ca="1" si="0"/>
        <v>0</v>
      </c>
      <c r="H15">
        <f t="shared" ca="1" si="1"/>
        <v>0</v>
      </c>
      <c r="I15">
        <f t="shared" ca="1" si="2"/>
        <v>0</v>
      </c>
      <c r="K15" t="s">
        <v>22</v>
      </c>
    </row>
    <row r="16" spans="1:13" x14ac:dyDescent="0.25">
      <c r="A16">
        <f>IF(Sheet1!V5=0,0,Sheet1!V4)</f>
        <v>2</v>
      </c>
      <c r="B16" s="30">
        <f ca="1">IF(A16=0,"",INDIRECT("Sheet1!A"&amp;Sheet1!AG$12+A16))</f>
        <v>0</v>
      </c>
      <c r="C16" s="30" t="e">
        <f ca="1">LN(INDIRECT("Sheet1!b"&amp;Sheet1!AG$12+A16))</f>
        <v>#VALUE!</v>
      </c>
      <c r="D16" s="30" t="e">
        <f t="shared" ca="1" si="3"/>
        <v>#VALUE!</v>
      </c>
      <c r="E16">
        <f t="shared" ca="1" si="4"/>
        <v>0</v>
      </c>
      <c r="F16">
        <f t="shared" ca="1" si="5"/>
        <v>0</v>
      </c>
      <c r="G16">
        <f t="shared" ca="1" si="0"/>
        <v>0</v>
      </c>
      <c r="H16">
        <f t="shared" ca="1" si="1"/>
        <v>0</v>
      </c>
      <c r="I16">
        <f t="shared" ca="1" si="2"/>
        <v>0</v>
      </c>
      <c r="J16" t="s">
        <v>0</v>
      </c>
      <c r="K16" t="s">
        <v>23</v>
      </c>
    </row>
    <row r="17" spans="1:11" x14ac:dyDescent="0.25">
      <c r="A17">
        <f>IF(Sheet1!W5=0,0,Sheet1!W4)</f>
        <v>3</v>
      </c>
      <c r="B17" s="30" t="str">
        <f ca="1">IF(A17=0,"",INDIRECT("Sheet1!A"&amp;Sheet1!AG$12+A17))</f>
        <v>Amplitude threshold</v>
      </c>
      <c r="C17" s="30">
        <f ca="1">LN(INDIRECT("Sheet1!b"&amp;Sheet1!AG$12+A17))</f>
        <v>0</v>
      </c>
      <c r="D17" s="30">
        <f t="shared" ca="1" si="3"/>
        <v>0</v>
      </c>
      <c r="E17">
        <f t="shared" ca="1" si="4"/>
        <v>0</v>
      </c>
      <c r="F17">
        <f t="shared" ca="1" si="5"/>
        <v>0</v>
      </c>
      <c r="G17">
        <f t="shared" ca="1" si="0"/>
        <v>0</v>
      </c>
      <c r="H17">
        <f t="shared" ca="1" si="1"/>
        <v>0</v>
      </c>
      <c r="I17">
        <f t="shared" ca="1" si="2"/>
        <v>0</v>
      </c>
      <c r="K17" t="s">
        <v>24</v>
      </c>
    </row>
    <row r="18" spans="1:11" x14ac:dyDescent="0.25">
      <c r="A18">
        <f>IF(Sheet1!X5=0,0,Sheet1!X4)</f>
        <v>4</v>
      </c>
      <c r="B18" s="30" t="str">
        <f ca="1">IF(A18=0,"",INDIRECT("Sheet1!A"&amp;Sheet1!AG$12+A18))</f>
        <v>Set the Amplitude threshold and the Slope threshold above so the peaks are detected.</v>
      </c>
      <c r="C18" s="30" t="e">
        <f ca="1">LN(INDIRECT("Sheet1!b"&amp;Sheet1!AG$12+A18))</f>
        <v>#NUM!</v>
      </c>
      <c r="D18" s="30" t="e">
        <f t="shared" ca="1" si="3"/>
        <v>#NUM!</v>
      </c>
      <c r="E18">
        <f t="shared" ca="1" si="4"/>
        <v>0</v>
      </c>
      <c r="F18">
        <f t="shared" ca="1" si="5"/>
        <v>0</v>
      </c>
      <c r="G18">
        <f t="shared" ca="1" si="0"/>
        <v>0</v>
      </c>
      <c r="H18">
        <f t="shared" ca="1" si="1"/>
        <v>0</v>
      </c>
      <c r="I18">
        <f t="shared" ca="1" si="2"/>
        <v>0</v>
      </c>
      <c r="K18" t="s">
        <v>25</v>
      </c>
    </row>
    <row r="19" spans="1:11" x14ac:dyDescent="0.25">
      <c r="A19">
        <f>IF(Sheet1!Y5=0,0,Sheet1!Y4)</f>
        <v>0</v>
      </c>
      <c r="B19" s="30" t="str">
        <f ca="1">IF(A19=0,"",INDIRECT("Sheet1!A"&amp;Sheet1!AG$12+A19))</f>
        <v/>
      </c>
      <c r="C19" s="30" t="e">
        <f ca="1">LN(INDIRECT("Sheet1!b"&amp;Sheet1!AG$12+A19))</f>
        <v>#REF!</v>
      </c>
      <c r="D19" s="30" t="str">
        <f t="shared" ca="1" si="3"/>
        <v/>
      </c>
      <c r="E19">
        <f t="shared" ca="1" si="4"/>
        <v>0</v>
      </c>
      <c r="F19">
        <f t="shared" ca="1" si="5"/>
        <v>0</v>
      </c>
      <c r="G19">
        <f t="shared" ca="1" si="0"/>
        <v>0</v>
      </c>
      <c r="H19">
        <f t="shared" ca="1" si="1"/>
        <v>0</v>
      </c>
      <c r="I19">
        <f t="shared" ca="1" si="2"/>
        <v>0</v>
      </c>
    </row>
    <row r="20" spans="1:11" x14ac:dyDescent="0.25">
      <c r="A20">
        <f>IF(Sheet1!Z5=0,0,Sheet1!Z4)</f>
        <v>0</v>
      </c>
      <c r="B20" s="30" t="str">
        <f ca="1">IF(A20=0,"",INDIRECT("Sheet1!A"&amp;Sheet1!AG$12+A20))</f>
        <v/>
      </c>
      <c r="C20" s="30" t="e">
        <f ca="1">LN(INDIRECT("Sheet1!b"&amp;Sheet1!AG$12+A20))</f>
        <v>#REF!</v>
      </c>
      <c r="D20" s="30" t="str">
        <f t="shared" ca="1" si="3"/>
        <v/>
      </c>
      <c r="E20">
        <f t="shared" ca="1" si="4"/>
        <v>0</v>
      </c>
      <c r="F20">
        <f t="shared" ca="1" si="5"/>
        <v>0</v>
      </c>
      <c r="G20">
        <f t="shared" ca="1" si="0"/>
        <v>0</v>
      </c>
      <c r="H20">
        <f t="shared" ca="1" si="1"/>
        <v>0</v>
      </c>
      <c r="I20">
        <f t="shared" ca="1" si="2"/>
        <v>0</v>
      </c>
    </row>
    <row r="21" spans="1:11" x14ac:dyDescent="0.25">
      <c r="A21">
        <f>IF(Sheet1!AA5=0,0,Sheet1!AA4)</f>
        <v>0</v>
      </c>
      <c r="B21" s="30" t="str">
        <f ca="1">IF(A21=0,"",INDIRECT("Sheet1!A"&amp;Sheet1!AG$12+A21))</f>
        <v/>
      </c>
      <c r="C21" s="30" t="e">
        <f ca="1">LN(INDIRECT("Sheet1!b"&amp;Sheet1!AG$12+A21))</f>
        <v>#REF!</v>
      </c>
      <c r="D21" s="30" t="str">
        <f t="shared" ca="1" si="3"/>
        <v/>
      </c>
      <c r="E21">
        <f t="shared" ca="1" si="4"/>
        <v>0</v>
      </c>
      <c r="F21">
        <f t="shared" ca="1" si="5"/>
        <v>0</v>
      </c>
      <c r="G21">
        <f t="shared" ca="1" si="0"/>
        <v>0</v>
      </c>
      <c r="H21">
        <f t="shared" ca="1" si="1"/>
        <v>0</v>
      </c>
      <c r="I21">
        <f t="shared" ca="1" si="2"/>
        <v>0</v>
      </c>
    </row>
    <row r="22" spans="1:11" x14ac:dyDescent="0.25">
      <c r="A22">
        <f>IF(Sheet1!AB5=0,0,Sheet1!AB4)</f>
        <v>0</v>
      </c>
      <c r="B22" s="30" t="str">
        <f ca="1">IF(A22=0,"",INDIRECT("Sheet1!A"&amp;Sheet1!AG$12+A22))</f>
        <v/>
      </c>
      <c r="C22" s="30" t="e">
        <f ca="1">LN(INDIRECT("Sheet1!b"&amp;Sheet1!AG$12+A22))</f>
        <v>#REF!</v>
      </c>
      <c r="D22" s="30" t="str">
        <f t="shared" ca="1" si="3"/>
        <v/>
      </c>
      <c r="E22">
        <f t="shared" ca="1" si="4"/>
        <v>0</v>
      </c>
      <c r="F22">
        <f t="shared" ca="1" si="5"/>
        <v>0</v>
      </c>
      <c r="G22">
        <f t="shared" ca="1" si="0"/>
        <v>0</v>
      </c>
      <c r="H22">
        <f t="shared" ca="1" si="1"/>
        <v>0</v>
      </c>
      <c r="I22">
        <f t="shared" ca="1" si="2"/>
        <v>0</v>
      </c>
    </row>
    <row r="23" spans="1:11" x14ac:dyDescent="0.25">
      <c r="B23" s="30"/>
      <c r="C23" s="30"/>
      <c r="D23" s="30"/>
      <c r="E23">
        <f t="shared" si="4"/>
        <v>0</v>
      </c>
      <c r="F23">
        <f t="shared" si="5"/>
        <v>0</v>
      </c>
      <c r="G23">
        <f t="shared" si="0"/>
        <v>0</v>
      </c>
      <c r="H23">
        <f t="shared" si="1"/>
        <v>0</v>
      </c>
      <c r="I23">
        <f t="shared" si="2"/>
        <v>0</v>
      </c>
      <c r="K23" t="s">
        <v>0</v>
      </c>
    </row>
    <row r="24" spans="1:11" x14ac:dyDescent="0.25">
      <c r="B24" s="30"/>
      <c r="C24" s="30"/>
      <c r="D24" s="30"/>
      <c r="E24">
        <f t="shared" si="4"/>
        <v>0</v>
      </c>
      <c r="F24">
        <f t="shared" si="5"/>
        <v>0</v>
      </c>
      <c r="G24">
        <f t="shared" si="0"/>
        <v>0</v>
      </c>
      <c r="H24">
        <f t="shared" si="1"/>
        <v>0</v>
      </c>
      <c r="I24">
        <f t="shared" si="2"/>
        <v>0</v>
      </c>
    </row>
    <row r="25" spans="1:11" x14ac:dyDescent="0.25">
      <c r="B25" s="30"/>
      <c r="C25" s="30"/>
      <c r="D25" s="30"/>
      <c r="E25">
        <f t="shared" si="4"/>
        <v>0</v>
      </c>
      <c r="F25">
        <f t="shared" si="5"/>
        <v>0</v>
      </c>
      <c r="G25">
        <f t="shared" si="0"/>
        <v>0</v>
      </c>
      <c r="H25">
        <f t="shared" si="1"/>
        <v>0</v>
      </c>
      <c r="I25">
        <f t="shared" si="2"/>
        <v>0</v>
      </c>
    </row>
    <row r="26" spans="1:11" x14ac:dyDescent="0.25">
      <c r="B26" s="30"/>
      <c r="C26" s="30"/>
      <c r="D26" s="30"/>
      <c r="E26">
        <f t="shared" si="4"/>
        <v>0</v>
      </c>
      <c r="F26">
        <f t="shared" si="5"/>
        <v>0</v>
      </c>
      <c r="G26">
        <f t="shared" si="0"/>
        <v>0</v>
      </c>
      <c r="H26">
        <f t="shared" si="1"/>
        <v>0</v>
      </c>
      <c r="I26">
        <f t="shared" si="2"/>
        <v>0</v>
      </c>
    </row>
    <row r="27" spans="1:11" x14ac:dyDescent="0.25">
      <c r="B27" s="30"/>
      <c r="C27" s="30"/>
      <c r="D27" s="30"/>
      <c r="E27">
        <f t="shared" si="4"/>
        <v>0</v>
      </c>
      <c r="F27">
        <f t="shared" si="5"/>
        <v>0</v>
      </c>
      <c r="G27">
        <f t="shared" si="0"/>
        <v>0</v>
      </c>
      <c r="H27">
        <f t="shared" si="1"/>
        <v>0</v>
      </c>
      <c r="I27">
        <f t="shared" si="2"/>
        <v>0</v>
      </c>
    </row>
    <row r="28" spans="1:11" x14ac:dyDescent="0.25">
      <c r="B28" s="30"/>
      <c r="C28" s="30"/>
      <c r="D28" s="30"/>
      <c r="E28">
        <f t="shared" si="4"/>
        <v>0</v>
      </c>
      <c r="F28">
        <f t="shared" si="5"/>
        <v>0</v>
      </c>
      <c r="G28">
        <f t="shared" si="0"/>
        <v>0</v>
      </c>
      <c r="H28">
        <f t="shared" si="1"/>
        <v>0</v>
      </c>
      <c r="I28">
        <f t="shared" si="2"/>
        <v>0</v>
      </c>
    </row>
    <row r="29" spans="1:11" x14ac:dyDescent="0.25">
      <c r="B29" s="30"/>
      <c r="C29" s="30"/>
      <c r="D29" s="30"/>
      <c r="E29">
        <f t="shared" si="4"/>
        <v>0</v>
      </c>
      <c r="F29">
        <f t="shared" si="5"/>
        <v>0</v>
      </c>
      <c r="G29">
        <f t="shared" si="0"/>
        <v>0</v>
      </c>
      <c r="H29">
        <f t="shared" si="1"/>
        <v>0</v>
      </c>
      <c r="I29">
        <f t="shared" si="2"/>
        <v>0</v>
      </c>
    </row>
    <row r="30" spans="1:11" x14ac:dyDescent="0.25">
      <c r="B30" s="30"/>
      <c r="C30" s="30"/>
      <c r="D30" s="30"/>
      <c r="E30">
        <f t="shared" si="4"/>
        <v>0</v>
      </c>
      <c r="F30">
        <f t="shared" si="5"/>
        <v>0</v>
      </c>
      <c r="G30">
        <f t="shared" si="0"/>
        <v>0</v>
      </c>
      <c r="H30">
        <f t="shared" si="1"/>
        <v>0</v>
      </c>
      <c r="I30">
        <f t="shared" si="2"/>
        <v>0</v>
      </c>
    </row>
    <row r="31" spans="1:11" x14ac:dyDescent="0.25">
      <c r="B31" s="30"/>
      <c r="C31" s="30"/>
      <c r="D31" s="30"/>
      <c r="E31">
        <f t="shared" si="4"/>
        <v>0</v>
      </c>
      <c r="F31">
        <f t="shared" si="5"/>
        <v>0</v>
      </c>
      <c r="G31">
        <f t="shared" si="0"/>
        <v>0</v>
      </c>
      <c r="H31">
        <f t="shared" si="1"/>
        <v>0</v>
      </c>
      <c r="I31">
        <f t="shared" si="2"/>
        <v>0</v>
      </c>
    </row>
    <row r="32" spans="1:11" x14ac:dyDescent="0.25">
      <c r="B32" s="30"/>
      <c r="C32" s="30"/>
      <c r="D32" s="30"/>
      <c r="E32">
        <f t="shared" si="4"/>
        <v>0</v>
      </c>
      <c r="F32">
        <f t="shared" si="5"/>
        <v>0</v>
      </c>
      <c r="G32">
        <f t="shared" si="0"/>
        <v>0</v>
      </c>
      <c r="H32">
        <f t="shared" si="1"/>
        <v>0</v>
      </c>
      <c r="I32">
        <f t="shared" si="2"/>
        <v>0</v>
      </c>
    </row>
    <row r="33" spans="1:11" x14ac:dyDescent="0.25">
      <c r="B33" s="30"/>
      <c r="C33" s="30"/>
      <c r="D33" s="30"/>
      <c r="E33">
        <f t="shared" si="4"/>
        <v>0</v>
      </c>
      <c r="F33">
        <f t="shared" si="5"/>
        <v>0</v>
      </c>
      <c r="G33">
        <f t="shared" si="0"/>
        <v>0</v>
      </c>
      <c r="H33">
        <f t="shared" si="1"/>
        <v>0</v>
      </c>
      <c r="I33">
        <f t="shared" si="2"/>
        <v>0</v>
      </c>
    </row>
    <row r="34" spans="1:11" x14ac:dyDescent="0.25">
      <c r="A34" t="s">
        <v>0</v>
      </c>
      <c r="B34" s="30"/>
      <c r="C34" s="30"/>
      <c r="D34" s="30"/>
      <c r="E34">
        <f t="shared" si="4"/>
        <v>0</v>
      </c>
      <c r="F34">
        <f t="shared" si="5"/>
        <v>0</v>
      </c>
      <c r="G34">
        <f t="shared" si="0"/>
        <v>0</v>
      </c>
      <c r="H34">
        <f t="shared" si="1"/>
        <v>0</v>
      </c>
      <c r="I34">
        <f t="shared" si="2"/>
        <v>0</v>
      </c>
    </row>
    <row r="35" spans="1:11" x14ac:dyDescent="0.25">
      <c r="B35" s="30"/>
      <c r="C35" s="30"/>
      <c r="D35" s="30"/>
      <c r="E35">
        <f t="shared" si="4"/>
        <v>0</v>
      </c>
      <c r="F35">
        <f t="shared" si="5"/>
        <v>0</v>
      </c>
      <c r="G35">
        <f t="shared" si="0"/>
        <v>0</v>
      </c>
      <c r="H35">
        <f t="shared" si="1"/>
        <v>0</v>
      </c>
      <c r="I35">
        <f t="shared" si="2"/>
        <v>0</v>
      </c>
    </row>
    <row r="36" spans="1:11" x14ac:dyDescent="0.25">
      <c r="B36" s="29" t="str">
        <f>B5</f>
        <v>X</v>
      </c>
      <c r="C36" s="29" t="str">
        <f>C5</f>
        <v>ln(y)</v>
      </c>
      <c r="D36" s="29"/>
      <c r="E36" s="29" t="str">
        <f>E5</f>
        <v>X*Y</v>
      </c>
      <c r="F36" s="29" t="str">
        <f>F5</f>
        <v>X*X</v>
      </c>
      <c r="G36" s="29" t="str">
        <f>G5</f>
        <v>X^3</v>
      </c>
      <c r="H36" s="29" t="str">
        <f>H5</f>
        <v>X^4</v>
      </c>
      <c r="I36" s="29" t="str">
        <f>I5</f>
        <v>X^2y</v>
      </c>
    </row>
    <row r="37" spans="1:11" x14ac:dyDescent="0.25">
      <c r="A37" t="s">
        <v>26</v>
      </c>
      <c r="B37" s="49" t="e">
        <f ca="1">SUM(B6:B35)</f>
        <v>#REF!</v>
      </c>
      <c r="C37" s="37" t="e">
        <f ca="1">SUM(D6:D35)</f>
        <v>#REF!</v>
      </c>
      <c r="D37" s="37"/>
      <c r="E37" s="46">
        <f ca="1">SUM(E6:E35)</f>
        <v>0</v>
      </c>
      <c r="F37" s="46">
        <f ca="1">SUM(F6:F35)</f>
        <v>0</v>
      </c>
      <c r="G37" s="47">
        <f ca="1">SUM(G6:G35)</f>
        <v>0</v>
      </c>
      <c r="H37" s="48">
        <f ca="1">SUM(H6:H35)</f>
        <v>0</v>
      </c>
      <c r="I37" s="48">
        <f ca="1">SUM(I6:I35)</f>
        <v>0</v>
      </c>
    </row>
    <row r="38" spans="1:11" ht="26.25" x14ac:dyDescent="0.25">
      <c r="A38" s="42" t="s">
        <v>27</v>
      </c>
      <c r="B38" s="37">
        <f ca="1">COUNT(B7:B22)</f>
        <v>1</v>
      </c>
      <c r="C38" s="37"/>
      <c r="D38" s="37"/>
      <c r="E38" s="37"/>
      <c r="F38" s="37"/>
      <c r="K38" t="s">
        <v>0</v>
      </c>
    </row>
    <row r="39" spans="1:11" x14ac:dyDescent="0.25">
      <c r="F39" s="37"/>
    </row>
    <row r="40" spans="1:11" x14ac:dyDescent="0.25">
      <c r="A40" t="s">
        <v>28</v>
      </c>
      <c r="B40" s="38" t="e">
        <f ca="1">n*F37*H37+2*B37*F37*G37-F37^3-B37^2*H37-n*G37^2</f>
        <v>#REF!</v>
      </c>
      <c r="C40" s="37"/>
      <c r="D40" s="37"/>
      <c r="E40" s="37"/>
      <c r="F40" s="37"/>
    </row>
    <row r="41" spans="1:11" ht="15.75" x14ac:dyDescent="0.25">
      <c r="A41" s="39" t="s">
        <v>29</v>
      </c>
      <c r="B41" s="44" t="e">
        <f ca="1">(n*F37*I37+B37*G37*C37+B37*F37*E37-F37^2*C37-B37^2*I37-n*G37*E37)/B40</f>
        <v>#REF!</v>
      </c>
      <c r="C41" s="37" t="s">
        <v>30</v>
      </c>
      <c r="D41" s="37"/>
      <c r="E41" s="37"/>
      <c r="F41" s="37"/>
    </row>
    <row r="42" spans="1:11" ht="15.75" x14ac:dyDescent="0.25">
      <c r="A42" s="39" t="s">
        <v>31</v>
      </c>
      <c r="B42" s="44" t="e">
        <f ca="1">(n*H37*E37+B37*F37*I37+F37*G37*C37-F37^2*E37-B37*H37*C37-n*G37*I37)/B40</f>
        <v>#REF!</v>
      </c>
      <c r="C42" s="37" t="s">
        <v>32</v>
      </c>
      <c r="D42" s="37"/>
      <c r="E42" s="37"/>
      <c r="F42" s="37"/>
    </row>
    <row r="43" spans="1:11" ht="15.75" x14ac:dyDescent="0.25">
      <c r="A43" s="39" t="s">
        <v>74</v>
      </c>
      <c r="B43" s="45" t="e">
        <f ca="1">(F37*H37*C37+F37*G37*E37+B37*G37*I37-F37^2*I37-B37*H37*E37-G37^2*C37)/B40</f>
        <v>#REF!</v>
      </c>
      <c r="C43" s="37" t="s">
        <v>33</v>
      </c>
      <c r="D43" s="3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opLeftCell="A4" workbookViewId="0">
      <selection activeCell="B23" sqref="B23:B35"/>
    </sheetView>
  </sheetViews>
  <sheetFormatPr defaultColWidth="9.140625" defaultRowHeight="15" x14ac:dyDescent="0.25"/>
  <sheetData>
    <row r="1" spans="1:13" ht="15.75" x14ac:dyDescent="0.25">
      <c r="A1" s="25" t="s">
        <v>83</v>
      </c>
    </row>
    <row r="2" spans="1:13" ht="18" x14ac:dyDescent="0.25">
      <c r="A2" s="25" t="s">
        <v>11</v>
      </c>
      <c r="K2" s="26"/>
    </row>
    <row r="3" spans="1:13" x14ac:dyDescent="0.25">
      <c r="A3" s="27"/>
    </row>
    <row r="5" spans="1:13" x14ac:dyDescent="0.25">
      <c r="B5" s="28" t="s">
        <v>2</v>
      </c>
      <c r="C5" s="28" t="s">
        <v>73</v>
      </c>
      <c r="D5" s="28" t="s">
        <v>73</v>
      </c>
      <c r="E5" s="29" t="s">
        <v>12</v>
      </c>
      <c r="F5" s="29" t="s">
        <v>13</v>
      </c>
      <c r="G5" s="29" t="s">
        <v>14</v>
      </c>
      <c r="H5" s="29" t="s">
        <v>15</v>
      </c>
      <c r="I5" s="29" t="s">
        <v>16</v>
      </c>
    </row>
    <row r="6" spans="1:13" x14ac:dyDescent="0.25">
      <c r="A6">
        <f>IF(Sheet1!L5=0,0,Sheet1!L4)</f>
        <v>0</v>
      </c>
      <c r="B6" s="30" t="str">
        <f ca="1">IF(A6=0,"",INDIRECT("Sheet1!A"&amp;Sheet1!AG$13+A6))</f>
        <v/>
      </c>
      <c r="C6" s="30" t="e">
        <f ca="1">LN(INDIRECT("Sheet1!b"&amp;Sheet1!AG$13+A6))</f>
        <v>#REF!</v>
      </c>
      <c r="D6" s="30" t="str">
        <f ca="1">IF(B6="","",C6)</f>
        <v/>
      </c>
      <c r="E6">
        <f ca="1">IF(COUNT(B6:C6)=2,B6*D6,0)</f>
        <v>0</v>
      </c>
      <c r="F6">
        <f ca="1">IF(COUNT($B6:$C6)=2,$B6^2,0)</f>
        <v>0</v>
      </c>
      <c r="G6">
        <f t="shared" ref="G6:G35" ca="1" si="0">IF(COUNT($B6:$C6)=2,$B6^3,0)</f>
        <v>0</v>
      </c>
      <c r="H6">
        <f t="shared" ref="H6:H35" ca="1" si="1">IF(COUNT($B6:$C6)=2,$B6^4,0)</f>
        <v>0</v>
      </c>
      <c r="I6">
        <f t="shared" ref="I6:I35" ca="1" si="2">IF(COUNT($B6:$C6)=2,$D6*$B6^2,0)</f>
        <v>0</v>
      </c>
      <c r="K6" s="31" t="s">
        <v>75</v>
      </c>
      <c r="L6" s="32"/>
    </row>
    <row r="7" spans="1:13" x14ac:dyDescent="0.25">
      <c r="A7">
        <f>IF(Sheet1!M5=0,0,Sheet1!M4)</f>
        <v>0</v>
      </c>
      <c r="B7" s="30" t="str">
        <f ca="1">IF(A7=0,"",INDIRECT("Sheet1!A"&amp;Sheet1!AG$13+A7))</f>
        <v/>
      </c>
      <c r="C7" s="30" t="e">
        <f ca="1">LN(INDIRECT("Sheet1!b"&amp;Sheet1!AG$13+A7))</f>
        <v>#REF!</v>
      </c>
      <c r="D7" s="30" t="str">
        <f t="shared" ref="D7:D22" ca="1" si="3">IF(B7="","",C7)</f>
        <v/>
      </c>
      <c r="E7">
        <f t="shared" ref="E7:E35" ca="1" si="4">IF(COUNT(B7:C7)=2,B7*D7,0)</f>
        <v>0</v>
      </c>
      <c r="F7">
        <f t="shared" ref="F7:F35" ca="1" si="5">IF(COUNT(B7:C7)=2,B7^2,0)</f>
        <v>0</v>
      </c>
      <c r="G7">
        <f t="shared" ca="1" si="0"/>
        <v>0</v>
      </c>
      <c r="H7">
        <f t="shared" ca="1" si="1"/>
        <v>0</v>
      </c>
      <c r="I7">
        <f t="shared" ca="1" si="2"/>
        <v>0</v>
      </c>
      <c r="K7" s="33" t="s">
        <v>17</v>
      </c>
      <c r="L7" s="34" t="e">
        <f ca="1">EXP(B43-B41*(B42/(2*B41))^2)</f>
        <v>#REF!</v>
      </c>
      <c r="M7" t="s">
        <v>76</v>
      </c>
    </row>
    <row r="8" spans="1:13" x14ac:dyDescent="0.25">
      <c r="A8">
        <f>IF(Sheet1!N5=0,0,Sheet1!N4)</f>
        <v>0</v>
      </c>
      <c r="B8" s="30" t="str">
        <f ca="1">IF(A8=0,"",INDIRECT("Sheet1!A"&amp;Sheet1!AG$13+A8))</f>
        <v/>
      </c>
      <c r="C8" s="30" t="e">
        <f ca="1">LN(INDIRECT("Sheet1!b"&amp;Sheet1!AG$13+A8))</f>
        <v>#REF!</v>
      </c>
      <c r="D8" s="30" t="str">
        <f t="shared" ca="1" si="3"/>
        <v/>
      </c>
      <c r="E8">
        <f ca="1">IF(COUNT(B8:C8)=2,B8*D8,0)</f>
        <v>0</v>
      </c>
      <c r="F8">
        <f t="shared" ca="1" si="5"/>
        <v>0</v>
      </c>
      <c r="G8">
        <f t="shared" ca="1" si="0"/>
        <v>0</v>
      </c>
      <c r="H8">
        <f t="shared" ca="1" si="1"/>
        <v>0</v>
      </c>
      <c r="I8">
        <f t="shared" ca="1" si="2"/>
        <v>0</v>
      </c>
      <c r="K8" s="33" t="s">
        <v>18</v>
      </c>
      <c r="L8" s="34" t="e">
        <f ca="1">-B42/(2*B41)</f>
        <v>#REF!</v>
      </c>
      <c r="M8" t="s">
        <v>77</v>
      </c>
    </row>
    <row r="9" spans="1:13" x14ac:dyDescent="0.25">
      <c r="A9">
        <f>IF(Sheet1!O5=0,0,Sheet1!O4)</f>
        <v>0</v>
      </c>
      <c r="B9" s="30" t="str">
        <f ca="1">IF(A9=0,"",INDIRECT("Sheet1!A"&amp;Sheet1!AG$13+A9))</f>
        <v/>
      </c>
      <c r="C9" s="30" t="e">
        <f ca="1">LN(INDIRECT("Sheet1!b"&amp;Sheet1!AG$13+A9))</f>
        <v>#REF!</v>
      </c>
      <c r="D9" s="30" t="str">
        <f t="shared" ca="1" si="3"/>
        <v/>
      </c>
      <c r="E9">
        <f t="shared" ca="1" si="4"/>
        <v>0</v>
      </c>
      <c r="F9">
        <f t="shared" ca="1" si="5"/>
        <v>0</v>
      </c>
      <c r="G9">
        <f t="shared" ca="1" si="0"/>
        <v>0</v>
      </c>
      <c r="H9">
        <f t="shared" ca="1" si="1"/>
        <v>0</v>
      </c>
      <c r="I9">
        <f t="shared" ca="1" si="2"/>
        <v>0</v>
      </c>
      <c r="K9" s="35" t="s">
        <v>19</v>
      </c>
      <c r="L9" s="36" t="e">
        <f ca="1">2.35703/(SQRT(2)*SQRT(-B41))</f>
        <v>#REF!</v>
      </c>
      <c r="M9" t="s">
        <v>78</v>
      </c>
    </row>
    <row r="10" spans="1:13" x14ac:dyDescent="0.25">
      <c r="A10">
        <f>IF(Sheet1!P5=0,0,Sheet1!P4)</f>
        <v>-4</v>
      </c>
      <c r="B10" s="30" t="e">
        <f ca="1">IF(A10=0,"",INDIRECT("Sheet1!A"&amp;Sheet1!AG$13+A10))</f>
        <v>#REF!</v>
      </c>
      <c r="C10" s="30" t="e">
        <f ca="1">LN(INDIRECT("Sheet1!b"&amp;Sheet1!AG$13+A10))</f>
        <v>#REF!</v>
      </c>
      <c r="D10" s="30" t="e">
        <f t="shared" ca="1" si="3"/>
        <v>#REF!</v>
      </c>
      <c r="E10">
        <f ca="1">IF(COUNT(B10:C10)=2,B10*D10,0)</f>
        <v>0</v>
      </c>
      <c r="F10">
        <f t="shared" ca="1" si="5"/>
        <v>0</v>
      </c>
      <c r="G10">
        <f t="shared" ca="1" si="0"/>
        <v>0</v>
      </c>
      <c r="H10">
        <f t="shared" ca="1" si="1"/>
        <v>0</v>
      </c>
      <c r="I10">
        <f t="shared" ca="1" si="2"/>
        <v>0</v>
      </c>
    </row>
    <row r="11" spans="1:13" x14ac:dyDescent="0.25">
      <c r="A11">
        <f>IF(Sheet1!Q5=0,0,Sheet1!Q4)</f>
        <v>-3</v>
      </c>
      <c r="B11" s="30" t="e">
        <f ca="1">IF(A11=0,"",INDIRECT("Sheet1!A"&amp;Sheet1!AG$13+A11))</f>
        <v>#REF!</v>
      </c>
      <c r="C11" s="30" t="e">
        <f ca="1">LN(INDIRECT("Sheet1!b"&amp;Sheet1!AG$13+A11))</f>
        <v>#REF!</v>
      </c>
      <c r="D11" s="30" t="e">
        <f t="shared" ca="1" si="3"/>
        <v>#REF!</v>
      </c>
      <c r="E11">
        <f t="shared" ca="1" si="4"/>
        <v>0</v>
      </c>
      <c r="F11">
        <f t="shared" ca="1" si="5"/>
        <v>0</v>
      </c>
      <c r="G11">
        <f t="shared" ca="1" si="0"/>
        <v>0</v>
      </c>
      <c r="H11">
        <f t="shared" ca="1" si="1"/>
        <v>0</v>
      </c>
      <c r="I11">
        <f t="shared" ca="1" si="2"/>
        <v>0</v>
      </c>
    </row>
    <row r="12" spans="1:13" x14ac:dyDescent="0.25">
      <c r="A12">
        <f>IF(Sheet1!R5=0,0,Sheet1!R4)</f>
        <v>-2</v>
      </c>
      <c r="B12" s="30" t="e">
        <f ca="1">IF(A12=0,"",INDIRECT("Sheet1!A"&amp;Sheet1!AG$13+A12))</f>
        <v>#REF!</v>
      </c>
      <c r="C12" s="30" t="e">
        <f ca="1">LN(INDIRECT("Sheet1!b"&amp;Sheet1!AG$13+A12))</f>
        <v>#REF!</v>
      </c>
      <c r="D12" s="30" t="e">
        <f t="shared" ca="1" si="3"/>
        <v>#REF!</v>
      </c>
      <c r="E12">
        <f t="shared" ca="1" si="4"/>
        <v>0</v>
      </c>
      <c r="F12">
        <f t="shared" ca="1" si="5"/>
        <v>0</v>
      </c>
      <c r="G12">
        <f t="shared" ca="1" si="0"/>
        <v>0</v>
      </c>
      <c r="H12">
        <f t="shared" ca="1" si="1"/>
        <v>0</v>
      </c>
      <c r="I12">
        <f t="shared" ca="1" si="2"/>
        <v>0</v>
      </c>
    </row>
    <row r="13" spans="1:13" x14ac:dyDescent="0.25">
      <c r="A13">
        <f>IF(Sheet1!S5=0,0,Sheet1!S4)</f>
        <v>-1</v>
      </c>
      <c r="B13" s="30" t="e">
        <f ca="1">IF(A13=0,"",INDIRECT("Sheet1!A"&amp;Sheet1!AG$13+A13))</f>
        <v>#REF!</v>
      </c>
      <c r="C13" s="30" t="e">
        <f ca="1">LN(INDIRECT("Sheet1!b"&amp;Sheet1!AG$13+A13))</f>
        <v>#REF!</v>
      </c>
      <c r="D13" s="30" t="e">
        <f t="shared" ca="1" si="3"/>
        <v>#REF!</v>
      </c>
      <c r="E13">
        <f t="shared" ca="1" si="4"/>
        <v>0</v>
      </c>
      <c r="F13">
        <f t="shared" ca="1" si="5"/>
        <v>0</v>
      </c>
      <c r="G13">
        <f t="shared" ca="1" si="0"/>
        <v>0</v>
      </c>
      <c r="H13">
        <f t="shared" ca="1" si="1"/>
        <v>0</v>
      </c>
      <c r="I13">
        <f t="shared" ca="1" si="2"/>
        <v>0</v>
      </c>
      <c r="K13" t="s">
        <v>20</v>
      </c>
    </row>
    <row r="14" spans="1:13" x14ac:dyDescent="0.25">
      <c r="A14">
        <f>IF(Sheet1!T5=0,0,Sheet1!T4)</f>
        <v>0</v>
      </c>
      <c r="B14" s="30" t="e">
        <f ca="1">INDIRECT("Sheet1!A"&amp;Sheet1!AG$13+A14)</f>
        <v>#REF!</v>
      </c>
      <c r="C14" s="30" t="e">
        <f ca="1">LN(INDIRECT("Sheet1!b"&amp;Sheet1!AG$13+A14))</f>
        <v>#REF!</v>
      </c>
      <c r="D14" s="30" t="e">
        <f t="shared" ca="1" si="3"/>
        <v>#REF!</v>
      </c>
      <c r="E14">
        <f t="shared" ca="1" si="4"/>
        <v>0</v>
      </c>
      <c r="F14">
        <f t="shared" ca="1" si="5"/>
        <v>0</v>
      </c>
      <c r="G14">
        <f t="shared" ca="1" si="0"/>
        <v>0</v>
      </c>
      <c r="H14">
        <f t="shared" ca="1" si="1"/>
        <v>0</v>
      </c>
      <c r="I14">
        <f t="shared" ca="1" si="2"/>
        <v>0</v>
      </c>
      <c r="K14" t="s">
        <v>21</v>
      </c>
    </row>
    <row r="15" spans="1:13" x14ac:dyDescent="0.25">
      <c r="A15">
        <f>IF(Sheet1!U5=0,0,Sheet1!U4)</f>
        <v>1</v>
      </c>
      <c r="B15" s="30" t="str">
        <f ca="1">IF(A15=0,"",INDIRECT("Sheet1!A"&amp;Sheet1!AG$13+A15))</f>
        <v>Peak detection and measurement with peak sharpening</v>
      </c>
      <c r="C15" s="30" t="e">
        <f ca="1">LN(INDIRECT("Sheet1!b"&amp;Sheet1!AG$13+A15))</f>
        <v>#NUM!</v>
      </c>
      <c r="D15" s="30" t="e">
        <f t="shared" ca="1" si="3"/>
        <v>#NUM!</v>
      </c>
      <c r="E15">
        <f t="shared" ca="1" si="4"/>
        <v>0</v>
      </c>
      <c r="F15">
        <f t="shared" ca="1" si="5"/>
        <v>0</v>
      </c>
      <c r="G15">
        <f t="shared" ca="1" si="0"/>
        <v>0</v>
      </c>
      <c r="H15">
        <f t="shared" ca="1" si="1"/>
        <v>0</v>
      </c>
      <c r="I15">
        <f t="shared" ca="1" si="2"/>
        <v>0</v>
      </c>
      <c r="K15" t="s">
        <v>22</v>
      </c>
    </row>
    <row r="16" spans="1:13" x14ac:dyDescent="0.25">
      <c r="A16">
        <f>IF(Sheet1!V5=0,0,Sheet1!V4)</f>
        <v>2</v>
      </c>
      <c r="B16" s="30">
        <f ca="1">IF(A16=0,"",INDIRECT("Sheet1!A"&amp;Sheet1!AG$13+A16))</f>
        <v>0</v>
      </c>
      <c r="C16" s="30" t="e">
        <f ca="1">LN(INDIRECT("Sheet1!b"&amp;Sheet1!AG$13+A16))</f>
        <v>#VALUE!</v>
      </c>
      <c r="D16" s="30" t="e">
        <f t="shared" ca="1" si="3"/>
        <v>#VALUE!</v>
      </c>
      <c r="E16">
        <f t="shared" ca="1" si="4"/>
        <v>0</v>
      </c>
      <c r="F16">
        <f t="shared" ca="1" si="5"/>
        <v>0</v>
      </c>
      <c r="G16">
        <f t="shared" ca="1" si="0"/>
        <v>0</v>
      </c>
      <c r="H16">
        <f t="shared" ca="1" si="1"/>
        <v>0</v>
      </c>
      <c r="I16">
        <f t="shared" ca="1" si="2"/>
        <v>0</v>
      </c>
      <c r="J16" t="s">
        <v>0</v>
      </c>
      <c r="K16" t="s">
        <v>23</v>
      </c>
    </row>
    <row r="17" spans="1:11" x14ac:dyDescent="0.25">
      <c r="A17">
        <f>IF(Sheet1!W5=0,0,Sheet1!W4)</f>
        <v>3</v>
      </c>
      <c r="B17" s="30" t="str">
        <f ca="1">IF(A17=0,"",INDIRECT("Sheet1!A"&amp;Sheet1!AG$13+A17))</f>
        <v>Amplitude threshold</v>
      </c>
      <c r="C17" s="30">
        <f ca="1">LN(INDIRECT("Sheet1!b"&amp;Sheet1!AG$13+A17))</f>
        <v>0</v>
      </c>
      <c r="D17" s="30">
        <f t="shared" ca="1" si="3"/>
        <v>0</v>
      </c>
      <c r="E17">
        <f t="shared" ca="1" si="4"/>
        <v>0</v>
      </c>
      <c r="F17">
        <f t="shared" ca="1" si="5"/>
        <v>0</v>
      </c>
      <c r="G17">
        <f t="shared" ca="1" si="0"/>
        <v>0</v>
      </c>
      <c r="H17">
        <f t="shared" ca="1" si="1"/>
        <v>0</v>
      </c>
      <c r="I17">
        <f t="shared" ca="1" si="2"/>
        <v>0</v>
      </c>
      <c r="K17" t="s">
        <v>24</v>
      </c>
    </row>
    <row r="18" spans="1:11" x14ac:dyDescent="0.25">
      <c r="A18">
        <f>IF(Sheet1!X5=0,0,Sheet1!X4)</f>
        <v>4</v>
      </c>
      <c r="B18" s="30" t="str">
        <f ca="1">IF(A18=0,"",INDIRECT("Sheet1!A"&amp;Sheet1!AG$13+A18))</f>
        <v>Set the Amplitude threshold and the Slope threshold above so the peaks are detected.</v>
      </c>
      <c r="C18" s="30" t="e">
        <f ca="1">LN(INDIRECT("Sheet1!b"&amp;Sheet1!AG$13+A18))</f>
        <v>#NUM!</v>
      </c>
      <c r="D18" s="30" t="e">
        <f t="shared" ca="1" si="3"/>
        <v>#NUM!</v>
      </c>
      <c r="E18">
        <f t="shared" ca="1" si="4"/>
        <v>0</v>
      </c>
      <c r="F18">
        <f t="shared" ca="1" si="5"/>
        <v>0</v>
      </c>
      <c r="G18">
        <f t="shared" ca="1" si="0"/>
        <v>0</v>
      </c>
      <c r="H18">
        <f t="shared" ca="1" si="1"/>
        <v>0</v>
      </c>
      <c r="I18">
        <f t="shared" ca="1" si="2"/>
        <v>0</v>
      </c>
      <c r="K18" t="s">
        <v>25</v>
      </c>
    </row>
    <row r="19" spans="1:11" x14ac:dyDescent="0.25">
      <c r="A19">
        <f>IF(Sheet1!Y5=0,0,Sheet1!Y4)</f>
        <v>0</v>
      </c>
      <c r="B19" s="30" t="str">
        <f ca="1">IF(A19=0,"",INDIRECT("Sheet1!A"&amp;Sheet1!AG$13+A19))</f>
        <v/>
      </c>
      <c r="C19" s="30" t="e">
        <f ca="1">LN(INDIRECT("Sheet1!b"&amp;Sheet1!AG$13+A19))</f>
        <v>#REF!</v>
      </c>
      <c r="D19" s="30" t="str">
        <f t="shared" ca="1" si="3"/>
        <v/>
      </c>
      <c r="E19">
        <f t="shared" ca="1" si="4"/>
        <v>0</v>
      </c>
      <c r="F19">
        <f t="shared" ca="1" si="5"/>
        <v>0</v>
      </c>
      <c r="G19">
        <f t="shared" ca="1" si="0"/>
        <v>0</v>
      </c>
      <c r="H19">
        <f t="shared" ca="1" si="1"/>
        <v>0</v>
      </c>
      <c r="I19">
        <f t="shared" ca="1" si="2"/>
        <v>0</v>
      </c>
    </row>
    <row r="20" spans="1:11" x14ac:dyDescent="0.25">
      <c r="A20">
        <f>IF(Sheet1!Z5=0,0,Sheet1!Z4)</f>
        <v>0</v>
      </c>
      <c r="B20" s="30" t="str">
        <f ca="1">IF(A20=0,"",INDIRECT("Sheet1!A"&amp;Sheet1!AG$13+A20))</f>
        <v/>
      </c>
      <c r="C20" s="30" t="e">
        <f ca="1">LN(INDIRECT("Sheet1!b"&amp;Sheet1!AG$13+A20))</f>
        <v>#REF!</v>
      </c>
      <c r="D20" s="30" t="str">
        <f t="shared" ca="1" si="3"/>
        <v/>
      </c>
      <c r="E20">
        <f t="shared" ca="1" si="4"/>
        <v>0</v>
      </c>
      <c r="F20">
        <f t="shared" ca="1" si="5"/>
        <v>0</v>
      </c>
      <c r="G20">
        <f t="shared" ca="1" si="0"/>
        <v>0</v>
      </c>
      <c r="H20">
        <f t="shared" ca="1" si="1"/>
        <v>0</v>
      </c>
      <c r="I20">
        <f t="shared" ca="1" si="2"/>
        <v>0</v>
      </c>
    </row>
    <row r="21" spans="1:11" x14ac:dyDescent="0.25">
      <c r="A21">
        <f>IF(Sheet1!AA5=0,0,Sheet1!AA4)</f>
        <v>0</v>
      </c>
      <c r="B21" s="30" t="str">
        <f ca="1">IF(A21=0,"",INDIRECT("Sheet1!A"&amp;Sheet1!AG$13+A21))</f>
        <v/>
      </c>
      <c r="C21" s="30" t="e">
        <f ca="1">LN(INDIRECT("Sheet1!b"&amp;Sheet1!AG$13+A21))</f>
        <v>#REF!</v>
      </c>
      <c r="D21" s="30" t="str">
        <f t="shared" ca="1" si="3"/>
        <v/>
      </c>
      <c r="E21">
        <f t="shared" ca="1" si="4"/>
        <v>0</v>
      </c>
      <c r="F21">
        <f t="shared" ca="1" si="5"/>
        <v>0</v>
      </c>
      <c r="G21">
        <f t="shared" ca="1" si="0"/>
        <v>0</v>
      </c>
      <c r="H21">
        <f t="shared" ca="1" si="1"/>
        <v>0</v>
      </c>
      <c r="I21">
        <f t="shared" ca="1" si="2"/>
        <v>0</v>
      </c>
    </row>
    <row r="22" spans="1:11" x14ac:dyDescent="0.25">
      <c r="A22">
        <f>IF(Sheet1!AB5=0,0,Sheet1!AB4)</f>
        <v>0</v>
      </c>
      <c r="B22" s="30" t="str">
        <f ca="1">IF(A22=0,"",INDIRECT("Sheet1!A"&amp;Sheet1!AG$13+A22))</f>
        <v/>
      </c>
      <c r="C22" s="30" t="e">
        <f ca="1">LN(INDIRECT("Sheet1!b"&amp;Sheet1!AG$13+A22))</f>
        <v>#REF!</v>
      </c>
      <c r="D22" s="30" t="str">
        <f t="shared" ca="1" si="3"/>
        <v/>
      </c>
      <c r="E22">
        <f t="shared" ca="1" si="4"/>
        <v>0</v>
      </c>
      <c r="F22">
        <f t="shared" ca="1" si="5"/>
        <v>0</v>
      </c>
      <c r="G22">
        <f t="shared" ca="1" si="0"/>
        <v>0</v>
      </c>
      <c r="H22">
        <f t="shared" ca="1" si="1"/>
        <v>0</v>
      </c>
      <c r="I22">
        <f t="shared" ca="1" si="2"/>
        <v>0</v>
      </c>
    </row>
    <row r="23" spans="1:11" x14ac:dyDescent="0.25">
      <c r="B23" s="30"/>
      <c r="C23" s="30"/>
      <c r="D23" s="30"/>
      <c r="E23">
        <f t="shared" si="4"/>
        <v>0</v>
      </c>
      <c r="F23">
        <f t="shared" si="5"/>
        <v>0</v>
      </c>
      <c r="G23">
        <f t="shared" si="0"/>
        <v>0</v>
      </c>
      <c r="H23">
        <f t="shared" si="1"/>
        <v>0</v>
      </c>
      <c r="I23">
        <f t="shared" si="2"/>
        <v>0</v>
      </c>
      <c r="K23" t="s">
        <v>0</v>
      </c>
    </row>
    <row r="24" spans="1:11" x14ac:dyDescent="0.25">
      <c r="B24" s="30"/>
      <c r="C24" s="30"/>
      <c r="D24" s="30"/>
      <c r="E24">
        <f t="shared" si="4"/>
        <v>0</v>
      </c>
      <c r="F24">
        <f t="shared" si="5"/>
        <v>0</v>
      </c>
      <c r="G24">
        <f t="shared" si="0"/>
        <v>0</v>
      </c>
      <c r="H24">
        <f t="shared" si="1"/>
        <v>0</v>
      </c>
      <c r="I24">
        <f t="shared" si="2"/>
        <v>0</v>
      </c>
    </row>
    <row r="25" spans="1:11" x14ac:dyDescent="0.25">
      <c r="B25" s="30"/>
      <c r="C25" s="30"/>
      <c r="D25" s="30"/>
      <c r="E25">
        <f t="shared" si="4"/>
        <v>0</v>
      </c>
      <c r="F25">
        <f t="shared" si="5"/>
        <v>0</v>
      </c>
      <c r="G25">
        <f t="shared" si="0"/>
        <v>0</v>
      </c>
      <c r="H25">
        <f t="shared" si="1"/>
        <v>0</v>
      </c>
      <c r="I25">
        <f t="shared" si="2"/>
        <v>0</v>
      </c>
    </row>
    <row r="26" spans="1:11" x14ac:dyDescent="0.25">
      <c r="B26" s="30"/>
      <c r="C26" s="30"/>
      <c r="D26" s="30"/>
      <c r="E26">
        <f t="shared" si="4"/>
        <v>0</v>
      </c>
      <c r="F26">
        <f t="shared" si="5"/>
        <v>0</v>
      </c>
      <c r="G26">
        <f t="shared" si="0"/>
        <v>0</v>
      </c>
      <c r="H26">
        <f t="shared" si="1"/>
        <v>0</v>
      </c>
      <c r="I26">
        <f t="shared" si="2"/>
        <v>0</v>
      </c>
    </row>
    <row r="27" spans="1:11" x14ac:dyDescent="0.25">
      <c r="B27" s="30"/>
      <c r="C27" s="30"/>
      <c r="D27" s="30"/>
      <c r="E27">
        <f t="shared" si="4"/>
        <v>0</v>
      </c>
      <c r="F27">
        <f t="shared" si="5"/>
        <v>0</v>
      </c>
      <c r="G27">
        <f t="shared" si="0"/>
        <v>0</v>
      </c>
      <c r="H27">
        <f t="shared" si="1"/>
        <v>0</v>
      </c>
      <c r="I27">
        <f t="shared" si="2"/>
        <v>0</v>
      </c>
    </row>
    <row r="28" spans="1:11" x14ac:dyDescent="0.25">
      <c r="B28" s="30"/>
      <c r="C28" s="30"/>
      <c r="D28" s="30"/>
      <c r="E28">
        <f t="shared" si="4"/>
        <v>0</v>
      </c>
      <c r="F28">
        <f t="shared" si="5"/>
        <v>0</v>
      </c>
      <c r="G28">
        <f t="shared" si="0"/>
        <v>0</v>
      </c>
      <c r="H28">
        <f t="shared" si="1"/>
        <v>0</v>
      </c>
      <c r="I28">
        <f t="shared" si="2"/>
        <v>0</v>
      </c>
    </row>
    <row r="29" spans="1:11" x14ac:dyDescent="0.25">
      <c r="B29" s="30"/>
      <c r="C29" s="30"/>
      <c r="D29" s="30"/>
      <c r="E29">
        <f t="shared" si="4"/>
        <v>0</v>
      </c>
      <c r="F29">
        <f t="shared" si="5"/>
        <v>0</v>
      </c>
      <c r="G29">
        <f t="shared" si="0"/>
        <v>0</v>
      </c>
      <c r="H29">
        <f t="shared" si="1"/>
        <v>0</v>
      </c>
      <c r="I29">
        <f t="shared" si="2"/>
        <v>0</v>
      </c>
    </row>
    <row r="30" spans="1:11" x14ac:dyDescent="0.25">
      <c r="B30" s="30"/>
      <c r="C30" s="30"/>
      <c r="D30" s="30"/>
      <c r="E30">
        <f t="shared" si="4"/>
        <v>0</v>
      </c>
      <c r="F30">
        <f t="shared" si="5"/>
        <v>0</v>
      </c>
      <c r="G30">
        <f t="shared" si="0"/>
        <v>0</v>
      </c>
      <c r="H30">
        <f t="shared" si="1"/>
        <v>0</v>
      </c>
      <c r="I30">
        <f t="shared" si="2"/>
        <v>0</v>
      </c>
    </row>
    <row r="31" spans="1:11" x14ac:dyDescent="0.25">
      <c r="B31" s="30"/>
      <c r="C31" s="30"/>
      <c r="D31" s="30"/>
      <c r="E31">
        <f t="shared" si="4"/>
        <v>0</v>
      </c>
      <c r="F31">
        <f t="shared" si="5"/>
        <v>0</v>
      </c>
      <c r="G31">
        <f t="shared" si="0"/>
        <v>0</v>
      </c>
      <c r="H31">
        <f t="shared" si="1"/>
        <v>0</v>
      </c>
      <c r="I31">
        <f t="shared" si="2"/>
        <v>0</v>
      </c>
    </row>
    <row r="32" spans="1:11" x14ac:dyDescent="0.25">
      <c r="B32" s="30"/>
      <c r="C32" s="30"/>
      <c r="D32" s="30"/>
      <c r="E32">
        <f t="shared" si="4"/>
        <v>0</v>
      </c>
      <c r="F32">
        <f t="shared" si="5"/>
        <v>0</v>
      </c>
      <c r="G32">
        <f t="shared" si="0"/>
        <v>0</v>
      </c>
      <c r="H32">
        <f t="shared" si="1"/>
        <v>0</v>
      </c>
      <c r="I32">
        <f t="shared" si="2"/>
        <v>0</v>
      </c>
    </row>
    <row r="33" spans="1:11" x14ac:dyDescent="0.25">
      <c r="B33" s="30"/>
      <c r="C33" s="30"/>
      <c r="D33" s="30"/>
      <c r="E33">
        <f t="shared" si="4"/>
        <v>0</v>
      </c>
      <c r="F33">
        <f t="shared" si="5"/>
        <v>0</v>
      </c>
      <c r="G33">
        <f t="shared" si="0"/>
        <v>0</v>
      </c>
      <c r="H33">
        <f t="shared" si="1"/>
        <v>0</v>
      </c>
      <c r="I33">
        <f t="shared" si="2"/>
        <v>0</v>
      </c>
    </row>
    <row r="34" spans="1:11" x14ac:dyDescent="0.25">
      <c r="A34" t="s">
        <v>0</v>
      </c>
      <c r="B34" s="30"/>
      <c r="C34" s="30"/>
      <c r="D34" s="30"/>
      <c r="E34">
        <f t="shared" si="4"/>
        <v>0</v>
      </c>
      <c r="F34">
        <f t="shared" si="5"/>
        <v>0</v>
      </c>
      <c r="G34">
        <f t="shared" si="0"/>
        <v>0</v>
      </c>
      <c r="H34">
        <f t="shared" si="1"/>
        <v>0</v>
      </c>
      <c r="I34">
        <f t="shared" si="2"/>
        <v>0</v>
      </c>
    </row>
    <row r="35" spans="1:11" x14ac:dyDescent="0.25">
      <c r="B35" s="30"/>
      <c r="C35" s="30"/>
      <c r="D35" s="30"/>
      <c r="E35">
        <f t="shared" si="4"/>
        <v>0</v>
      </c>
      <c r="F35">
        <f t="shared" si="5"/>
        <v>0</v>
      </c>
      <c r="G35">
        <f t="shared" si="0"/>
        <v>0</v>
      </c>
      <c r="H35">
        <f t="shared" si="1"/>
        <v>0</v>
      </c>
      <c r="I35">
        <f t="shared" si="2"/>
        <v>0</v>
      </c>
    </row>
    <row r="36" spans="1:11" x14ac:dyDescent="0.25">
      <c r="B36" s="29" t="str">
        <f>B5</f>
        <v>X</v>
      </c>
      <c r="C36" s="29" t="str">
        <f>C5</f>
        <v>ln(y)</v>
      </c>
      <c r="D36" s="29"/>
      <c r="E36" s="29" t="str">
        <f>E5</f>
        <v>X*Y</v>
      </c>
      <c r="F36" s="29" t="str">
        <f>F5</f>
        <v>X*X</v>
      </c>
      <c r="G36" s="29" t="str">
        <f>G5</f>
        <v>X^3</v>
      </c>
      <c r="H36" s="29" t="str">
        <f>H5</f>
        <v>X^4</v>
      </c>
      <c r="I36" s="29" t="str">
        <f>I5</f>
        <v>X^2y</v>
      </c>
    </row>
    <row r="37" spans="1:11" x14ac:dyDescent="0.25">
      <c r="A37" t="s">
        <v>26</v>
      </c>
      <c r="B37" s="49" t="e">
        <f ca="1">SUM(B6:B35)</f>
        <v>#REF!</v>
      </c>
      <c r="C37" s="37" t="e">
        <f ca="1">SUM(D6:D35)</f>
        <v>#REF!</v>
      </c>
      <c r="D37" s="37"/>
      <c r="E37" s="46">
        <f ca="1">SUM(E6:E35)</f>
        <v>0</v>
      </c>
      <c r="F37" s="46">
        <f ca="1">SUM(F6:F35)</f>
        <v>0</v>
      </c>
      <c r="G37" s="47">
        <f ca="1">SUM(G6:G35)</f>
        <v>0</v>
      </c>
      <c r="H37" s="48">
        <f ca="1">SUM(H6:H35)</f>
        <v>0</v>
      </c>
      <c r="I37" s="48">
        <f ca="1">SUM(I6:I35)</f>
        <v>0</v>
      </c>
    </row>
    <row r="38" spans="1:11" ht="26.25" x14ac:dyDescent="0.25">
      <c r="A38" s="42" t="s">
        <v>27</v>
      </c>
      <c r="B38" s="37">
        <f ca="1">COUNT(B7:B22)</f>
        <v>1</v>
      </c>
      <c r="C38" s="37"/>
      <c r="D38" s="37"/>
      <c r="E38" s="37"/>
      <c r="F38" s="37"/>
      <c r="K38" t="s">
        <v>0</v>
      </c>
    </row>
    <row r="39" spans="1:11" x14ac:dyDescent="0.25">
      <c r="F39" s="37"/>
    </row>
    <row r="40" spans="1:11" x14ac:dyDescent="0.25">
      <c r="A40" t="s">
        <v>28</v>
      </c>
      <c r="B40" s="38" t="e">
        <f ca="1">n*F37*H37+2*B37*F37*G37-F37^3-B37^2*H37-n*G37^2</f>
        <v>#REF!</v>
      </c>
      <c r="C40" s="37"/>
      <c r="D40" s="37"/>
      <c r="E40" s="37"/>
      <c r="F40" s="37"/>
    </row>
    <row r="41" spans="1:11" ht="15.75" x14ac:dyDescent="0.25">
      <c r="A41" s="39" t="s">
        <v>29</v>
      </c>
      <c r="B41" s="44" t="e">
        <f ca="1">(n*F37*I37+B37*G37*C37+B37*F37*E37-F37^2*C37-B37^2*I37-n*G37*E37)/B40</f>
        <v>#REF!</v>
      </c>
      <c r="C41" s="37" t="s">
        <v>30</v>
      </c>
      <c r="D41" s="37"/>
      <c r="E41" s="37"/>
      <c r="F41" s="37"/>
    </row>
    <row r="42" spans="1:11" ht="15.75" x14ac:dyDescent="0.25">
      <c r="A42" s="39" t="s">
        <v>31</v>
      </c>
      <c r="B42" s="44" t="e">
        <f ca="1">(n*H37*E37+B37*F37*I37+F37*G37*C37-F37^2*E37-B37*H37*C37-n*G37*I37)/B40</f>
        <v>#REF!</v>
      </c>
      <c r="C42" s="37" t="s">
        <v>32</v>
      </c>
      <c r="D42" s="37"/>
      <c r="E42" s="37"/>
      <c r="F42" s="37"/>
    </row>
    <row r="43" spans="1:11" ht="15.75" x14ac:dyDescent="0.25">
      <c r="A43" s="39" t="s">
        <v>74</v>
      </c>
      <c r="B43" s="45" t="e">
        <f ca="1">(F37*H37*C37+F37*G37*E37+B37*G37*I37-F37^2*I37-B37*H37*E37-G37^2*C37)/B40</f>
        <v>#REF!</v>
      </c>
      <c r="C43" s="37" t="s">
        <v>33</v>
      </c>
      <c r="D43" s="3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workbookViewId="0">
      <selection activeCell="B23" sqref="B23:B35"/>
    </sheetView>
  </sheetViews>
  <sheetFormatPr defaultColWidth="9.140625" defaultRowHeight="15" x14ac:dyDescent="0.25"/>
  <sheetData>
    <row r="1" spans="1:13" ht="15.75" x14ac:dyDescent="0.25">
      <c r="A1" s="25" t="s">
        <v>84</v>
      </c>
    </row>
    <row r="2" spans="1:13" ht="18" x14ac:dyDescent="0.25">
      <c r="A2" s="25" t="s">
        <v>11</v>
      </c>
      <c r="K2" s="26"/>
    </row>
    <row r="3" spans="1:13" x14ac:dyDescent="0.25">
      <c r="A3" s="27"/>
    </row>
    <row r="5" spans="1:13" x14ac:dyDescent="0.25">
      <c r="B5" s="28" t="s">
        <v>2</v>
      </c>
      <c r="C5" s="28" t="s">
        <v>73</v>
      </c>
      <c r="D5" s="28" t="s">
        <v>73</v>
      </c>
      <c r="E5" s="29" t="s">
        <v>12</v>
      </c>
      <c r="F5" s="29" t="s">
        <v>13</v>
      </c>
      <c r="G5" s="29" t="s">
        <v>14</v>
      </c>
      <c r="H5" s="29" t="s">
        <v>15</v>
      </c>
      <c r="I5" s="29" t="s">
        <v>16</v>
      </c>
    </row>
    <row r="6" spans="1:13" x14ac:dyDescent="0.25">
      <c r="A6">
        <f>IF(Sheet1!L5=0,0,Sheet1!L4)</f>
        <v>0</v>
      </c>
      <c r="B6" s="30" t="str">
        <f ca="1">IF(A6=0,"",INDIRECT("Sheet1!A"&amp;Sheet1!AG$14+A6))</f>
        <v/>
      </c>
      <c r="C6" s="30" t="e">
        <f ca="1">LN(INDIRECT("Sheet1!b"&amp;Sheet1!AG$14+A6))</f>
        <v>#REF!</v>
      </c>
      <c r="D6" s="30" t="str">
        <f ca="1">IF(B6="","",C6)</f>
        <v/>
      </c>
      <c r="E6">
        <f ca="1">IF(COUNT(B6:C6)=2,B6*D6,0)</f>
        <v>0</v>
      </c>
      <c r="F6">
        <f ca="1">IF(COUNT($B6:$C6)=2,$B6^2,0)</f>
        <v>0</v>
      </c>
      <c r="G6">
        <f t="shared" ref="G6:G35" ca="1" si="0">IF(COUNT($B6:$C6)=2,$B6^3,0)</f>
        <v>0</v>
      </c>
      <c r="H6">
        <f t="shared" ref="H6:H35" ca="1" si="1">IF(COUNT($B6:$C6)=2,$B6^4,0)</f>
        <v>0</v>
      </c>
      <c r="I6">
        <f t="shared" ref="I6:I35" ca="1" si="2">IF(COUNT($B6:$C6)=2,$D6*$B6^2,0)</f>
        <v>0</v>
      </c>
      <c r="K6" s="31" t="s">
        <v>75</v>
      </c>
      <c r="L6" s="32"/>
    </row>
    <row r="7" spans="1:13" x14ac:dyDescent="0.25">
      <c r="A7">
        <f>IF(Sheet1!M5=0,0,Sheet1!M4)</f>
        <v>0</v>
      </c>
      <c r="B7" s="30" t="str">
        <f ca="1">IF(A7=0,"",INDIRECT("Sheet1!A"&amp;Sheet1!AG$14+A7))</f>
        <v/>
      </c>
      <c r="C7" s="30" t="e">
        <f ca="1">LN(INDIRECT("Sheet1!b"&amp;Sheet1!AG$14+A7))</f>
        <v>#REF!</v>
      </c>
      <c r="D7" s="30" t="str">
        <f t="shared" ref="D7:D22" ca="1" si="3">IF(B7="","",C7)</f>
        <v/>
      </c>
      <c r="E7">
        <f t="shared" ref="E7:E35" ca="1" si="4">IF(COUNT(B7:C7)=2,B7*D7,0)</f>
        <v>0</v>
      </c>
      <c r="F7">
        <f t="shared" ref="F7:F35" ca="1" si="5">IF(COUNT(B7:C7)=2,B7^2,0)</f>
        <v>0</v>
      </c>
      <c r="G7">
        <f t="shared" ca="1" si="0"/>
        <v>0</v>
      </c>
      <c r="H7">
        <f t="shared" ca="1" si="1"/>
        <v>0</v>
      </c>
      <c r="I7">
        <f t="shared" ca="1" si="2"/>
        <v>0</v>
      </c>
      <c r="K7" s="33" t="s">
        <v>17</v>
      </c>
      <c r="L7" s="34" t="e">
        <f ca="1">EXP(B43-B41*(B42/(2*B41))^2)</f>
        <v>#REF!</v>
      </c>
      <c r="M7" t="s">
        <v>76</v>
      </c>
    </row>
    <row r="8" spans="1:13" x14ac:dyDescent="0.25">
      <c r="A8">
        <f>IF(Sheet1!N5=0,0,Sheet1!N4)</f>
        <v>0</v>
      </c>
      <c r="B8" s="30" t="str">
        <f ca="1">IF(A8=0,"",INDIRECT("Sheet1!A"&amp;Sheet1!AG$14+A8))</f>
        <v/>
      </c>
      <c r="C8" s="30" t="e">
        <f ca="1">LN(INDIRECT("Sheet1!b"&amp;Sheet1!AG$14+A8))</f>
        <v>#REF!</v>
      </c>
      <c r="D8" s="30" t="str">
        <f t="shared" ca="1" si="3"/>
        <v/>
      </c>
      <c r="E8">
        <f ca="1">IF(COUNT(B8:C8)=2,B8*D8,0)</f>
        <v>0</v>
      </c>
      <c r="F8">
        <f t="shared" ca="1" si="5"/>
        <v>0</v>
      </c>
      <c r="G8">
        <f t="shared" ca="1" si="0"/>
        <v>0</v>
      </c>
      <c r="H8">
        <f t="shared" ca="1" si="1"/>
        <v>0</v>
      </c>
      <c r="I8">
        <f t="shared" ca="1" si="2"/>
        <v>0</v>
      </c>
      <c r="K8" s="33" t="s">
        <v>18</v>
      </c>
      <c r="L8" s="34" t="e">
        <f ca="1">-B42/(2*B41)</f>
        <v>#REF!</v>
      </c>
      <c r="M8" t="s">
        <v>77</v>
      </c>
    </row>
    <row r="9" spans="1:13" x14ac:dyDescent="0.25">
      <c r="A9">
        <f>IF(Sheet1!O5=0,0,Sheet1!O4)</f>
        <v>0</v>
      </c>
      <c r="B9" s="30" t="str">
        <f ca="1">IF(A9=0,"",INDIRECT("Sheet1!A"&amp;Sheet1!AG$14+A9))</f>
        <v/>
      </c>
      <c r="C9" s="30" t="e">
        <f ca="1">LN(INDIRECT("Sheet1!b"&amp;Sheet1!AG$14+A9))</f>
        <v>#REF!</v>
      </c>
      <c r="D9" s="30" t="str">
        <f t="shared" ca="1" si="3"/>
        <v/>
      </c>
      <c r="E9">
        <f t="shared" ca="1" si="4"/>
        <v>0</v>
      </c>
      <c r="F9">
        <f t="shared" ca="1" si="5"/>
        <v>0</v>
      </c>
      <c r="G9">
        <f t="shared" ca="1" si="0"/>
        <v>0</v>
      </c>
      <c r="H9">
        <f t="shared" ca="1" si="1"/>
        <v>0</v>
      </c>
      <c r="I9">
        <f t="shared" ca="1" si="2"/>
        <v>0</v>
      </c>
      <c r="K9" s="35" t="s">
        <v>19</v>
      </c>
      <c r="L9" s="36" t="e">
        <f ca="1">2.35703/(SQRT(2)*SQRT(-B41))</f>
        <v>#REF!</v>
      </c>
      <c r="M9" t="s">
        <v>78</v>
      </c>
    </row>
    <row r="10" spans="1:13" x14ac:dyDescent="0.25">
      <c r="A10">
        <f>IF(Sheet1!P5=0,0,Sheet1!P4)</f>
        <v>-4</v>
      </c>
      <c r="B10" s="30" t="e">
        <f ca="1">IF(A10=0,"",INDIRECT("Sheet1!A"&amp;Sheet1!AG$14+A10))</f>
        <v>#REF!</v>
      </c>
      <c r="C10" s="30" t="e">
        <f ca="1">LN(INDIRECT("Sheet1!b"&amp;Sheet1!AG$14+A10))</f>
        <v>#REF!</v>
      </c>
      <c r="D10" s="30" t="e">
        <f t="shared" ca="1" si="3"/>
        <v>#REF!</v>
      </c>
      <c r="E10">
        <f ca="1">IF(COUNT(B10:C10)=2,B10*D10,0)</f>
        <v>0</v>
      </c>
      <c r="F10">
        <f t="shared" ca="1" si="5"/>
        <v>0</v>
      </c>
      <c r="G10">
        <f t="shared" ca="1" si="0"/>
        <v>0</v>
      </c>
      <c r="H10">
        <f t="shared" ca="1" si="1"/>
        <v>0</v>
      </c>
      <c r="I10">
        <f t="shared" ca="1" si="2"/>
        <v>0</v>
      </c>
    </row>
    <row r="11" spans="1:13" x14ac:dyDescent="0.25">
      <c r="A11">
        <f>IF(Sheet1!Q5=0,0,Sheet1!Q4)</f>
        <v>-3</v>
      </c>
      <c r="B11" s="30" t="e">
        <f ca="1">IF(A11=0,"",INDIRECT("Sheet1!A"&amp;Sheet1!AG$14+A11))</f>
        <v>#REF!</v>
      </c>
      <c r="C11" s="30" t="e">
        <f ca="1">LN(INDIRECT("Sheet1!b"&amp;Sheet1!AG$14+A11))</f>
        <v>#REF!</v>
      </c>
      <c r="D11" s="30" t="e">
        <f t="shared" ca="1" si="3"/>
        <v>#REF!</v>
      </c>
      <c r="E11">
        <f t="shared" ca="1" si="4"/>
        <v>0</v>
      </c>
      <c r="F11">
        <f t="shared" ca="1" si="5"/>
        <v>0</v>
      </c>
      <c r="G11">
        <f t="shared" ca="1" si="0"/>
        <v>0</v>
      </c>
      <c r="H11">
        <f t="shared" ca="1" si="1"/>
        <v>0</v>
      </c>
      <c r="I11">
        <f t="shared" ca="1" si="2"/>
        <v>0</v>
      </c>
    </row>
    <row r="12" spans="1:13" x14ac:dyDescent="0.25">
      <c r="A12">
        <f>IF(Sheet1!R5=0,0,Sheet1!R4)</f>
        <v>-2</v>
      </c>
      <c r="B12" s="30" t="e">
        <f ca="1">IF(A12=0,"",INDIRECT("Sheet1!A"&amp;Sheet1!AG$14+A12))</f>
        <v>#REF!</v>
      </c>
      <c r="C12" s="30" t="e">
        <f ca="1">LN(INDIRECT("Sheet1!b"&amp;Sheet1!AG$14+A12))</f>
        <v>#REF!</v>
      </c>
      <c r="D12" s="30" t="e">
        <f t="shared" ca="1" si="3"/>
        <v>#REF!</v>
      </c>
      <c r="E12">
        <f t="shared" ca="1" si="4"/>
        <v>0</v>
      </c>
      <c r="F12">
        <f t="shared" ca="1" si="5"/>
        <v>0</v>
      </c>
      <c r="G12">
        <f t="shared" ca="1" si="0"/>
        <v>0</v>
      </c>
      <c r="H12">
        <f t="shared" ca="1" si="1"/>
        <v>0</v>
      </c>
      <c r="I12">
        <f t="shared" ca="1" si="2"/>
        <v>0</v>
      </c>
    </row>
    <row r="13" spans="1:13" x14ac:dyDescent="0.25">
      <c r="A13">
        <f>IF(Sheet1!S5=0,0,Sheet1!S4)</f>
        <v>-1</v>
      </c>
      <c r="B13" s="30" t="e">
        <f ca="1">IF(A13=0,"",INDIRECT("Sheet1!A"&amp;Sheet1!AG$14+A13))</f>
        <v>#REF!</v>
      </c>
      <c r="C13" s="30" t="e">
        <f ca="1">LN(INDIRECT("Sheet1!b"&amp;Sheet1!AG$14+A13))</f>
        <v>#REF!</v>
      </c>
      <c r="D13" s="30" t="e">
        <f t="shared" ca="1" si="3"/>
        <v>#REF!</v>
      </c>
      <c r="E13">
        <f t="shared" ca="1" si="4"/>
        <v>0</v>
      </c>
      <c r="F13">
        <f t="shared" ca="1" si="5"/>
        <v>0</v>
      </c>
      <c r="G13">
        <f t="shared" ca="1" si="0"/>
        <v>0</v>
      </c>
      <c r="H13">
        <f t="shared" ca="1" si="1"/>
        <v>0</v>
      </c>
      <c r="I13">
        <f t="shared" ca="1" si="2"/>
        <v>0</v>
      </c>
      <c r="K13" t="s">
        <v>20</v>
      </c>
    </row>
    <row r="14" spans="1:13" x14ac:dyDescent="0.25">
      <c r="A14">
        <f>IF(Sheet1!T5=0,0,Sheet1!T4)</f>
        <v>0</v>
      </c>
      <c r="B14" s="30" t="e">
        <f ca="1">INDIRECT("Sheet1!A"&amp;Sheet1!AG$14+A14)</f>
        <v>#REF!</v>
      </c>
      <c r="C14" s="30" t="e">
        <f ca="1">LN(INDIRECT("Sheet1!b"&amp;Sheet1!AG$14+A14))</f>
        <v>#REF!</v>
      </c>
      <c r="D14" s="30" t="e">
        <f t="shared" ca="1" si="3"/>
        <v>#REF!</v>
      </c>
      <c r="E14">
        <f t="shared" ca="1" si="4"/>
        <v>0</v>
      </c>
      <c r="F14">
        <f t="shared" ca="1" si="5"/>
        <v>0</v>
      </c>
      <c r="G14">
        <f t="shared" ca="1" si="0"/>
        <v>0</v>
      </c>
      <c r="H14">
        <f t="shared" ca="1" si="1"/>
        <v>0</v>
      </c>
      <c r="I14">
        <f t="shared" ca="1" si="2"/>
        <v>0</v>
      </c>
      <c r="K14" t="s">
        <v>21</v>
      </c>
    </row>
    <row r="15" spans="1:13" x14ac:dyDescent="0.25">
      <c r="A15">
        <f>IF(Sheet1!U5=0,0,Sheet1!U4)</f>
        <v>1</v>
      </c>
      <c r="B15" s="30" t="str">
        <f ca="1">IF(A15=0,"",INDIRECT("Sheet1!A"&amp;Sheet1!AG$14+A15))</f>
        <v>Peak detection and measurement with peak sharpening</v>
      </c>
      <c r="C15" s="30" t="e">
        <f ca="1">LN(INDIRECT("Sheet1!b"&amp;Sheet1!AG$14+A15))</f>
        <v>#NUM!</v>
      </c>
      <c r="D15" s="30" t="e">
        <f t="shared" ca="1" si="3"/>
        <v>#NUM!</v>
      </c>
      <c r="E15">
        <f t="shared" ca="1" si="4"/>
        <v>0</v>
      </c>
      <c r="F15">
        <f t="shared" ca="1" si="5"/>
        <v>0</v>
      </c>
      <c r="G15">
        <f t="shared" ca="1" si="0"/>
        <v>0</v>
      </c>
      <c r="H15">
        <f t="shared" ca="1" si="1"/>
        <v>0</v>
      </c>
      <c r="I15">
        <f t="shared" ca="1" si="2"/>
        <v>0</v>
      </c>
      <c r="K15" t="s">
        <v>22</v>
      </c>
    </row>
    <row r="16" spans="1:13" x14ac:dyDescent="0.25">
      <c r="A16">
        <f>IF(Sheet1!V5=0,0,Sheet1!V4)</f>
        <v>2</v>
      </c>
      <c r="B16" s="30">
        <f ca="1">IF(A16=0,"",INDIRECT("Sheet1!A"&amp;Sheet1!AG$14+A16))</f>
        <v>0</v>
      </c>
      <c r="C16" s="30" t="e">
        <f ca="1">LN(INDIRECT("Sheet1!b"&amp;Sheet1!AG$14+A16))</f>
        <v>#VALUE!</v>
      </c>
      <c r="D16" s="30" t="e">
        <f t="shared" ca="1" si="3"/>
        <v>#VALUE!</v>
      </c>
      <c r="E16">
        <f t="shared" ca="1" si="4"/>
        <v>0</v>
      </c>
      <c r="F16">
        <f t="shared" ca="1" si="5"/>
        <v>0</v>
      </c>
      <c r="G16">
        <f t="shared" ca="1" si="0"/>
        <v>0</v>
      </c>
      <c r="H16">
        <f t="shared" ca="1" si="1"/>
        <v>0</v>
      </c>
      <c r="I16">
        <f t="shared" ca="1" si="2"/>
        <v>0</v>
      </c>
      <c r="J16" t="s">
        <v>0</v>
      </c>
      <c r="K16" t="s">
        <v>23</v>
      </c>
    </row>
    <row r="17" spans="1:11" x14ac:dyDescent="0.25">
      <c r="A17">
        <f>IF(Sheet1!W5=0,0,Sheet1!W4)</f>
        <v>3</v>
      </c>
      <c r="B17" s="30" t="str">
        <f ca="1">IF(A17=0,"",INDIRECT("Sheet1!A"&amp;Sheet1!AG$14+A17))</f>
        <v>Amplitude threshold</v>
      </c>
      <c r="C17" s="30">
        <f ca="1">LN(INDIRECT("Sheet1!b"&amp;Sheet1!AG$14+A17))</f>
        <v>0</v>
      </c>
      <c r="D17" s="30">
        <f t="shared" ca="1" si="3"/>
        <v>0</v>
      </c>
      <c r="E17">
        <f t="shared" ca="1" si="4"/>
        <v>0</v>
      </c>
      <c r="F17">
        <f t="shared" ca="1" si="5"/>
        <v>0</v>
      </c>
      <c r="G17">
        <f t="shared" ca="1" si="0"/>
        <v>0</v>
      </c>
      <c r="H17">
        <f t="shared" ca="1" si="1"/>
        <v>0</v>
      </c>
      <c r="I17">
        <f t="shared" ca="1" si="2"/>
        <v>0</v>
      </c>
      <c r="K17" t="s">
        <v>24</v>
      </c>
    </row>
    <row r="18" spans="1:11" x14ac:dyDescent="0.25">
      <c r="A18">
        <f>IF(Sheet1!X5=0,0,Sheet1!X4)</f>
        <v>4</v>
      </c>
      <c r="B18" s="30" t="str">
        <f ca="1">IF(A18=0,"",INDIRECT("Sheet1!A"&amp;Sheet1!AG$14+A18))</f>
        <v>Set the Amplitude threshold and the Slope threshold above so the peaks are detected.</v>
      </c>
      <c r="C18" s="30" t="e">
        <f ca="1">LN(INDIRECT("Sheet1!b"&amp;Sheet1!AG$14+A18))</f>
        <v>#NUM!</v>
      </c>
      <c r="D18" s="30" t="e">
        <f t="shared" ca="1" si="3"/>
        <v>#NUM!</v>
      </c>
      <c r="E18">
        <f t="shared" ca="1" si="4"/>
        <v>0</v>
      </c>
      <c r="F18">
        <f t="shared" ca="1" si="5"/>
        <v>0</v>
      </c>
      <c r="G18">
        <f t="shared" ca="1" si="0"/>
        <v>0</v>
      </c>
      <c r="H18">
        <f t="shared" ca="1" si="1"/>
        <v>0</v>
      </c>
      <c r="I18">
        <f t="shared" ca="1" si="2"/>
        <v>0</v>
      </c>
      <c r="K18" t="s">
        <v>25</v>
      </c>
    </row>
    <row r="19" spans="1:11" x14ac:dyDescent="0.25">
      <c r="A19">
        <f>IF(Sheet1!Y5=0,0,Sheet1!Y4)</f>
        <v>0</v>
      </c>
      <c r="B19" s="30" t="str">
        <f ca="1">IF(A19=0,"",INDIRECT("Sheet1!A"&amp;Sheet1!AG$14+A19))</f>
        <v/>
      </c>
      <c r="C19" s="30" t="e">
        <f ca="1">LN(INDIRECT("Sheet1!b"&amp;Sheet1!AG$14+A19))</f>
        <v>#REF!</v>
      </c>
      <c r="D19" s="30" t="str">
        <f t="shared" ca="1" si="3"/>
        <v/>
      </c>
      <c r="E19">
        <f t="shared" ca="1" si="4"/>
        <v>0</v>
      </c>
      <c r="F19">
        <f t="shared" ca="1" si="5"/>
        <v>0</v>
      </c>
      <c r="G19">
        <f t="shared" ca="1" si="0"/>
        <v>0</v>
      </c>
      <c r="H19">
        <f t="shared" ca="1" si="1"/>
        <v>0</v>
      </c>
      <c r="I19">
        <f t="shared" ca="1" si="2"/>
        <v>0</v>
      </c>
    </row>
    <row r="20" spans="1:11" x14ac:dyDescent="0.25">
      <c r="A20">
        <f>IF(Sheet1!Z5=0,0,Sheet1!Z4)</f>
        <v>0</v>
      </c>
      <c r="B20" s="30" t="str">
        <f ca="1">IF(A20=0,"",INDIRECT("Sheet1!A"&amp;Sheet1!AG$14+A20))</f>
        <v/>
      </c>
      <c r="C20" s="30" t="e">
        <f ca="1">LN(INDIRECT("Sheet1!b"&amp;Sheet1!AG$14+A20))</f>
        <v>#REF!</v>
      </c>
      <c r="D20" s="30" t="str">
        <f t="shared" ca="1" si="3"/>
        <v/>
      </c>
      <c r="E20">
        <f t="shared" ca="1" si="4"/>
        <v>0</v>
      </c>
      <c r="F20">
        <f t="shared" ca="1" si="5"/>
        <v>0</v>
      </c>
      <c r="G20">
        <f t="shared" ca="1" si="0"/>
        <v>0</v>
      </c>
      <c r="H20">
        <f t="shared" ca="1" si="1"/>
        <v>0</v>
      </c>
      <c r="I20">
        <f t="shared" ca="1" si="2"/>
        <v>0</v>
      </c>
    </row>
    <row r="21" spans="1:11" x14ac:dyDescent="0.25">
      <c r="A21">
        <f>IF(Sheet1!AA5=0,0,Sheet1!AA4)</f>
        <v>0</v>
      </c>
      <c r="B21" s="30" t="str">
        <f ca="1">IF(A21=0,"",INDIRECT("Sheet1!A"&amp;Sheet1!AG$14+A21))</f>
        <v/>
      </c>
      <c r="C21" s="30" t="e">
        <f ca="1">LN(INDIRECT("Sheet1!b"&amp;Sheet1!AG$14+A21))</f>
        <v>#REF!</v>
      </c>
      <c r="D21" s="30" t="str">
        <f t="shared" ca="1" si="3"/>
        <v/>
      </c>
      <c r="E21">
        <f t="shared" ca="1" si="4"/>
        <v>0</v>
      </c>
      <c r="F21">
        <f t="shared" ca="1" si="5"/>
        <v>0</v>
      </c>
      <c r="G21">
        <f t="shared" ca="1" si="0"/>
        <v>0</v>
      </c>
      <c r="H21">
        <f t="shared" ca="1" si="1"/>
        <v>0</v>
      </c>
      <c r="I21">
        <f t="shared" ca="1" si="2"/>
        <v>0</v>
      </c>
    </row>
    <row r="22" spans="1:11" x14ac:dyDescent="0.25">
      <c r="A22">
        <f>IF(Sheet1!AB5=0,0,Sheet1!AB4)</f>
        <v>0</v>
      </c>
      <c r="B22" s="30" t="str">
        <f ca="1">IF(A22=0,"",INDIRECT("Sheet1!A"&amp;Sheet1!AG$14+A22))</f>
        <v/>
      </c>
      <c r="C22" s="30" t="e">
        <f ca="1">LN(INDIRECT("Sheet1!b"&amp;Sheet1!AG$14+A22))</f>
        <v>#REF!</v>
      </c>
      <c r="D22" s="30" t="str">
        <f t="shared" ca="1" si="3"/>
        <v/>
      </c>
      <c r="E22">
        <f t="shared" ca="1" si="4"/>
        <v>0</v>
      </c>
      <c r="F22">
        <f t="shared" ca="1" si="5"/>
        <v>0</v>
      </c>
      <c r="G22">
        <f t="shared" ca="1" si="0"/>
        <v>0</v>
      </c>
      <c r="H22">
        <f t="shared" ca="1" si="1"/>
        <v>0</v>
      </c>
      <c r="I22">
        <f t="shared" ca="1" si="2"/>
        <v>0</v>
      </c>
    </row>
    <row r="23" spans="1:11" x14ac:dyDescent="0.25">
      <c r="B23" s="30"/>
      <c r="C23" s="30"/>
      <c r="D23" s="30"/>
      <c r="E23">
        <f t="shared" si="4"/>
        <v>0</v>
      </c>
      <c r="F23">
        <f t="shared" si="5"/>
        <v>0</v>
      </c>
      <c r="G23">
        <f t="shared" si="0"/>
        <v>0</v>
      </c>
      <c r="H23">
        <f t="shared" si="1"/>
        <v>0</v>
      </c>
      <c r="I23">
        <f t="shared" si="2"/>
        <v>0</v>
      </c>
      <c r="K23" t="s">
        <v>0</v>
      </c>
    </row>
    <row r="24" spans="1:11" x14ac:dyDescent="0.25">
      <c r="B24" s="30"/>
      <c r="C24" s="30"/>
      <c r="D24" s="30"/>
      <c r="E24">
        <f t="shared" si="4"/>
        <v>0</v>
      </c>
      <c r="F24">
        <f t="shared" si="5"/>
        <v>0</v>
      </c>
      <c r="G24">
        <f t="shared" si="0"/>
        <v>0</v>
      </c>
      <c r="H24">
        <f t="shared" si="1"/>
        <v>0</v>
      </c>
      <c r="I24">
        <f t="shared" si="2"/>
        <v>0</v>
      </c>
    </row>
    <row r="25" spans="1:11" x14ac:dyDescent="0.25">
      <c r="B25" s="30"/>
      <c r="C25" s="30"/>
      <c r="D25" s="30"/>
      <c r="E25">
        <f t="shared" si="4"/>
        <v>0</v>
      </c>
      <c r="F25">
        <f t="shared" si="5"/>
        <v>0</v>
      </c>
      <c r="G25">
        <f t="shared" si="0"/>
        <v>0</v>
      </c>
      <c r="H25">
        <f t="shared" si="1"/>
        <v>0</v>
      </c>
      <c r="I25">
        <f t="shared" si="2"/>
        <v>0</v>
      </c>
    </row>
    <row r="26" spans="1:11" x14ac:dyDescent="0.25">
      <c r="B26" s="30"/>
      <c r="C26" s="30"/>
      <c r="D26" s="30"/>
      <c r="E26">
        <f t="shared" si="4"/>
        <v>0</v>
      </c>
      <c r="F26">
        <f t="shared" si="5"/>
        <v>0</v>
      </c>
      <c r="G26">
        <f t="shared" si="0"/>
        <v>0</v>
      </c>
      <c r="H26">
        <f t="shared" si="1"/>
        <v>0</v>
      </c>
      <c r="I26">
        <f t="shared" si="2"/>
        <v>0</v>
      </c>
    </row>
    <row r="27" spans="1:11" x14ac:dyDescent="0.25">
      <c r="B27" s="30"/>
      <c r="C27" s="30"/>
      <c r="D27" s="30"/>
      <c r="E27">
        <f t="shared" si="4"/>
        <v>0</v>
      </c>
      <c r="F27">
        <f t="shared" si="5"/>
        <v>0</v>
      </c>
      <c r="G27">
        <f t="shared" si="0"/>
        <v>0</v>
      </c>
      <c r="H27">
        <f t="shared" si="1"/>
        <v>0</v>
      </c>
      <c r="I27">
        <f t="shared" si="2"/>
        <v>0</v>
      </c>
    </row>
    <row r="28" spans="1:11" x14ac:dyDescent="0.25">
      <c r="B28" s="30"/>
      <c r="C28" s="30"/>
      <c r="D28" s="30"/>
      <c r="E28">
        <f t="shared" si="4"/>
        <v>0</v>
      </c>
      <c r="F28">
        <f t="shared" si="5"/>
        <v>0</v>
      </c>
      <c r="G28">
        <f t="shared" si="0"/>
        <v>0</v>
      </c>
      <c r="H28">
        <f t="shared" si="1"/>
        <v>0</v>
      </c>
      <c r="I28">
        <f t="shared" si="2"/>
        <v>0</v>
      </c>
    </row>
    <row r="29" spans="1:11" x14ac:dyDescent="0.25">
      <c r="B29" s="30"/>
      <c r="C29" s="30"/>
      <c r="D29" s="30"/>
      <c r="E29">
        <f t="shared" si="4"/>
        <v>0</v>
      </c>
      <c r="F29">
        <f t="shared" si="5"/>
        <v>0</v>
      </c>
      <c r="G29">
        <f t="shared" si="0"/>
        <v>0</v>
      </c>
      <c r="H29">
        <f t="shared" si="1"/>
        <v>0</v>
      </c>
      <c r="I29">
        <f t="shared" si="2"/>
        <v>0</v>
      </c>
    </row>
    <row r="30" spans="1:11" x14ac:dyDescent="0.25">
      <c r="B30" s="30"/>
      <c r="C30" s="30"/>
      <c r="D30" s="30"/>
      <c r="E30">
        <f t="shared" si="4"/>
        <v>0</v>
      </c>
      <c r="F30">
        <f t="shared" si="5"/>
        <v>0</v>
      </c>
      <c r="G30">
        <f t="shared" si="0"/>
        <v>0</v>
      </c>
      <c r="H30">
        <f t="shared" si="1"/>
        <v>0</v>
      </c>
      <c r="I30">
        <f t="shared" si="2"/>
        <v>0</v>
      </c>
    </row>
    <row r="31" spans="1:11" x14ac:dyDescent="0.25">
      <c r="B31" s="30"/>
      <c r="C31" s="30"/>
      <c r="D31" s="30"/>
      <c r="E31">
        <f t="shared" si="4"/>
        <v>0</v>
      </c>
      <c r="F31">
        <f t="shared" si="5"/>
        <v>0</v>
      </c>
      <c r="G31">
        <f t="shared" si="0"/>
        <v>0</v>
      </c>
      <c r="H31">
        <f t="shared" si="1"/>
        <v>0</v>
      </c>
      <c r="I31">
        <f t="shared" si="2"/>
        <v>0</v>
      </c>
    </row>
    <row r="32" spans="1:11" x14ac:dyDescent="0.25">
      <c r="B32" s="30"/>
      <c r="C32" s="30"/>
      <c r="D32" s="30"/>
      <c r="E32">
        <f t="shared" si="4"/>
        <v>0</v>
      </c>
      <c r="F32">
        <f t="shared" si="5"/>
        <v>0</v>
      </c>
      <c r="G32">
        <f t="shared" si="0"/>
        <v>0</v>
      </c>
      <c r="H32">
        <f t="shared" si="1"/>
        <v>0</v>
      </c>
      <c r="I32">
        <f t="shared" si="2"/>
        <v>0</v>
      </c>
    </row>
    <row r="33" spans="1:11" x14ac:dyDescent="0.25">
      <c r="B33" s="30"/>
      <c r="C33" s="30"/>
      <c r="D33" s="30"/>
      <c r="E33">
        <f t="shared" si="4"/>
        <v>0</v>
      </c>
      <c r="F33">
        <f t="shared" si="5"/>
        <v>0</v>
      </c>
      <c r="G33">
        <f t="shared" si="0"/>
        <v>0</v>
      </c>
      <c r="H33">
        <f t="shared" si="1"/>
        <v>0</v>
      </c>
      <c r="I33">
        <f t="shared" si="2"/>
        <v>0</v>
      </c>
    </row>
    <row r="34" spans="1:11" x14ac:dyDescent="0.25">
      <c r="A34" t="s">
        <v>0</v>
      </c>
      <c r="B34" s="30"/>
      <c r="C34" s="30"/>
      <c r="D34" s="30"/>
      <c r="E34">
        <f t="shared" si="4"/>
        <v>0</v>
      </c>
      <c r="F34">
        <f t="shared" si="5"/>
        <v>0</v>
      </c>
      <c r="G34">
        <f t="shared" si="0"/>
        <v>0</v>
      </c>
      <c r="H34">
        <f t="shared" si="1"/>
        <v>0</v>
      </c>
      <c r="I34">
        <f t="shared" si="2"/>
        <v>0</v>
      </c>
    </row>
    <row r="35" spans="1:11" x14ac:dyDescent="0.25">
      <c r="B35" s="30"/>
      <c r="C35" s="30"/>
      <c r="D35" s="30"/>
      <c r="E35">
        <f t="shared" si="4"/>
        <v>0</v>
      </c>
      <c r="F35">
        <f t="shared" si="5"/>
        <v>0</v>
      </c>
      <c r="G35">
        <f t="shared" si="0"/>
        <v>0</v>
      </c>
      <c r="H35">
        <f t="shared" si="1"/>
        <v>0</v>
      </c>
      <c r="I35">
        <f t="shared" si="2"/>
        <v>0</v>
      </c>
    </row>
    <row r="36" spans="1:11" x14ac:dyDescent="0.25">
      <c r="B36" s="29" t="str">
        <f>B5</f>
        <v>X</v>
      </c>
      <c r="C36" s="29" t="str">
        <f>C5</f>
        <v>ln(y)</v>
      </c>
      <c r="D36" s="29"/>
      <c r="E36" s="29" t="str">
        <f>E5</f>
        <v>X*Y</v>
      </c>
      <c r="F36" s="29" t="str">
        <f>F5</f>
        <v>X*X</v>
      </c>
      <c r="G36" s="29" t="str">
        <f>G5</f>
        <v>X^3</v>
      </c>
      <c r="H36" s="29" t="str">
        <f>H5</f>
        <v>X^4</v>
      </c>
      <c r="I36" s="29" t="str">
        <f>I5</f>
        <v>X^2y</v>
      </c>
    </row>
    <row r="37" spans="1:11" x14ac:dyDescent="0.25">
      <c r="A37" t="s">
        <v>26</v>
      </c>
      <c r="B37" s="49" t="e">
        <f ca="1">SUM(B6:B35)</f>
        <v>#REF!</v>
      </c>
      <c r="C37" s="37" t="e">
        <f ca="1">SUM(D6:D35)</f>
        <v>#REF!</v>
      </c>
      <c r="D37" s="37"/>
      <c r="E37" s="46">
        <f ca="1">SUM(E6:E35)</f>
        <v>0</v>
      </c>
      <c r="F37" s="46">
        <f ca="1">SUM(F6:F35)</f>
        <v>0</v>
      </c>
      <c r="G37" s="47">
        <f ca="1">SUM(G6:G35)</f>
        <v>0</v>
      </c>
      <c r="H37" s="48">
        <f ca="1">SUM(H6:H35)</f>
        <v>0</v>
      </c>
      <c r="I37" s="48">
        <f ca="1">SUM(I6:I35)</f>
        <v>0</v>
      </c>
    </row>
    <row r="38" spans="1:11" ht="26.25" x14ac:dyDescent="0.25">
      <c r="A38" s="42" t="s">
        <v>27</v>
      </c>
      <c r="B38" s="37">
        <f ca="1">COUNT(B7:B22)</f>
        <v>1</v>
      </c>
      <c r="C38" s="37"/>
      <c r="D38" s="37"/>
      <c r="E38" s="37"/>
      <c r="F38" s="37"/>
      <c r="K38" t="s">
        <v>0</v>
      </c>
    </row>
    <row r="39" spans="1:11" x14ac:dyDescent="0.25">
      <c r="F39" s="37"/>
    </row>
    <row r="40" spans="1:11" x14ac:dyDescent="0.25">
      <c r="A40" t="s">
        <v>28</v>
      </c>
      <c r="B40" s="38" t="e">
        <f ca="1">n*F37*H37+2*B37*F37*G37-F37^3-B37^2*H37-n*G37^2</f>
        <v>#REF!</v>
      </c>
      <c r="C40" s="37"/>
      <c r="D40" s="37"/>
      <c r="E40" s="37"/>
      <c r="F40" s="37"/>
    </row>
    <row r="41" spans="1:11" ht="15.75" x14ac:dyDescent="0.25">
      <c r="A41" s="39" t="s">
        <v>29</v>
      </c>
      <c r="B41" s="44" t="e">
        <f ca="1">(n*F37*I37+B37*G37*C37+B37*F37*E37-F37^2*C37-B37^2*I37-n*G37*E37)/B40</f>
        <v>#REF!</v>
      </c>
      <c r="C41" s="37" t="s">
        <v>30</v>
      </c>
      <c r="D41" s="37"/>
      <c r="E41" s="37"/>
      <c r="F41" s="37"/>
    </row>
    <row r="42" spans="1:11" ht="15.75" x14ac:dyDescent="0.25">
      <c r="A42" s="39" t="s">
        <v>31</v>
      </c>
      <c r="B42" s="44" t="e">
        <f ca="1">(n*H37*E37+B37*F37*I37+F37*G37*C37-F37^2*E37-B37*H37*C37-n*G37*I37)/B40</f>
        <v>#REF!</v>
      </c>
      <c r="C42" s="37" t="s">
        <v>32</v>
      </c>
      <c r="D42" s="37"/>
      <c r="E42" s="37"/>
      <c r="F42" s="37"/>
    </row>
    <row r="43" spans="1:11" ht="15.75" x14ac:dyDescent="0.25">
      <c r="A43" s="39" t="s">
        <v>74</v>
      </c>
      <c r="B43" s="45" t="e">
        <f ca="1">(F37*H37*C37+F37*G37*E37+B37*G37*I37-F37^2*I37-B37*H37*E37-G37^2*C37)/B40</f>
        <v>#REF!</v>
      </c>
      <c r="C43" s="37" t="s">
        <v>33</v>
      </c>
      <c r="D43" s="37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workbookViewId="0">
      <selection activeCell="B23" sqref="B23:B35"/>
    </sheetView>
  </sheetViews>
  <sheetFormatPr defaultColWidth="9.140625" defaultRowHeight="15" x14ac:dyDescent="0.25"/>
  <cols>
    <col min="2" max="2" width="10.7109375" customWidth="1"/>
  </cols>
  <sheetData>
    <row r="1" spans="1:13" ht="15.75" x14ac:dyDescent="0.25">
      <c r="A1" s="25" t="s">
        <v>85</v>
      </c>
    </row>
    <row r="2" spans="1:13" ht="18" x14ac:dyDescent="0.25">
      <c r="A2" s="25" t="s">
        <v>11</v>
      </c>
      <c r="K2" s="26"/>
    </row>
    <row r="3" spans="1:13" x14ac:dyDescent="0.25">
      <c r="A3" s="27"/>
    </row>
    <row r="5" spans="1:13" x14ac:dyDescent="0.25">
      <c r="B5" s="28" t="s">
        <v>2</v>
      </c>
      <c r="C5" s="28" t="s">
        <v>73</v>
      </c>
      <c r="D5" s="28" t="s">
        <v>73</v>
      </c>
      <c r="E5" s="29" t="s">
        <v>12</v>
      </c>
      <c r="F5" s="29" t="s">
        <v>13</v>
      </c>
      <c r="G5" s="29" t="s">
        <v>14</v>
      </c>
      <c r="H5" s="29" t="s">
        <v>15</v>
      </c>
      <c r="I5" s="29" t="s">
        <v>16</v>
      </c>
    </row>
    <row r="6" spans="1:13" x14ac:dyDescent="0.25">
      <c r="A6">
        <f>IF(Sheet1!L5=0,0,Sheet1!L4)</f>
        <v>0</v>
      </c>
      <c r="B6" s="30" t="str">
        <f ca="1">IF(A6=0,"",INDIRECT("Sheet1!A"&amp;Sheet1!AG$15+A6))</f>
        <v/>
      </c>
      <c r="C6" s="30" t="e">
        <f ca="1">LN(INDIRECT("Sheet1!b"&amp;Sheet1!AG$15+A6))</f>
        <v>#REF!</v>
      </c>
      <c r="D6" s="30" t="str">
        <f ca="1">IF(B6="","",C6)</f>
        <v/>
      </c>
      <c r="E6">
        <f ca="1">IF(COUNT(B6:C6)=2,B6*D6,0)</f>
        <v>0</v>
      </c>
      <c r="F6">
        <f ca="1">IF(COUNT($B6:$C6)=2,$B6^2,0)</f>
        <v>0</v>
      </c>
      <c r="G6">
        <f t="shared" ref="G6:G35" ca="1" si="0">IF(COUNT($B6:$C6)=2,$B6^3,0)</f>
        <v>0</v>
      </c>
      <c r="H6">
        <f t="shared" ref="H6:H35" ca="1" si="1">IF(COUNT($B6:$C6)=2,$B6^4,0)</f>
        <v>0</v>
      </c>
      <c r="I6">
        <f t="shared" ref="I6:I35" ca="1" si="2">IF(COUNT($B6:$C6)=2,$D6*$B6^2,0)</f>
        <v>0</v>
      </c>
      <c r="K6" s="31" t="s">
        <v>75</v>
      </c>
      <c r="L6" s="32"/>
    </row>
    <row r="7" spans="1:13" x14ac:dyDescent="0.25">
      <c r="A7">
        <f>IF(Sheet1!M5=0,0,Sheet1!M4)</f>
        <v>0</v>
      </c>
      <c r="B7" s="30" t="str">
        <f ca="1">IF(A7=0,"",INDIRECT("Sheet1!A"&amp;Sheet1!AG$15+A7))</f>
        <v/>
      </c>
      <c r="C7" s="30" t="e">
        <f ca="1">LN(INDIRECT("Sheet1!b"&amp;Sheet1!AG$15+A7))</f>
        <v>#REF!</v>
      </c>
      <c r="D7" s="30" t="str">
        <f t="shared" ref="D7:D22" ca="1" si="3">IF(B7="","",C7)</f>
        <v/>
      </c>
      <c r="E7">
        <f t="shared" ref="E7:E35" ca="1" si="4">IF(COUNT(B7:C7)=2,B7*D7,0)</f>
        <v>0</v>
      </c>
      <c r="F7">
        <f t="shared" ref="F7:F35" ca="1" si="5">IF(COUNT(B7:C7)=2,B7^2,0)</f>
        <v>0</v>
      </c>
      <c r="G7">
        <f t="shared" ca="1" si="0"/>
        <v>0</v>
      </c>
      <c r="H7">
        <f t="shared" ca="1" si="1"/>
        <v>0</v>
      </c>
      <c r="I7">
        <f t="shared" ca="1" si="2"/>
        <v>0</v>
      </c>
      <c r="K7" s="33" t="s">
        <v>17</v>
      </c>
      <c r="L7" s="34" t="e">
        <f ca="1">EXP(B43-B41*(B42/(2*B41))^2)</f>
        <v>#REF!</v>
      </c>
      <c r="M7" t="s">
        <v>76</v>
      </c>
    </row>
    <row r="8" spans="1:13" x14ac:dyDescent="0.25">
      <c r="A8">
        <f>IF(Sheet1!N5=0,0,Sheet1!N4)</f>
        <v>0</v>
      </c>
      <c r="B8" s="30" t="str">
        <f ca="1">IF(A8=0,"",INDIRECT("Sheet1!A"&amp;Sheet1!AG$15+A8))</f>
        <v/>
      </c>
      <c r="C8" s="30" t="e">
        <f ca="1">LN(INDIRECT("Sheet1!b"&amp;Sheet1!AG$15+A8))</f>
        <v>#REF!</v>
      </c>
      <c r="D8" s="30" t="str">
        <f t="shared" ca="1" si="3"/>
        <v/>
      </c>
      <c r="E8">
        <f ca="1">IF(COUNT(B8:C8)=2,B8*D8,0)</f>
        <v>0</v>
      </c>
      <c r="F8">
        <f t="shared" ca="1" si="5"/>
        <v>0</v>
      </c>
      <c r="G8">
        <f t="shared" ca="1" si="0"/>
        <v>0</v>
      </c>
      <c r="H8">
        <f t="shared" ca="1" si="1"/>
        <v>0</v>
      </c>
      <c r="I8">
        <f t="shared" ca="1" si="2"/>
        <v>0</v>
      </c>
      <c r="K8" s="33" t="s">
        <v>18</v>
      </c>
      <c r="L8" s="34" t="e">
        <f ca="1">-B42/(2*B41)</f>
        <v>#REF!</v>
      </c>
      <c r="M8" t="s">
        <v>77</v>
      </c>
    </row>
    <row r="9" spans="1:13" x14ac:dyDescent="0.25">
      <c r="A9">
        <f>IF(Sheet1!O5=0,0,Sheet1!O4)</f>
        <v>0</v>
      </c>
      <c r="B9" s="30" t="str">
        <f ca="1">IF(A9=0,"",INDIRECT("Sheet1!A"&amp;Sheet1!AG$15+A9))</f>
        <v/>
      </c>
      <c r="C9" s="30" t="e">
        <f ca="1">LN(INDIRECT("Sheet1!b"&amp;Sheet1!AG$15+A9))</f>
        <v>#REF!</v>
      </c>
      <c r="D9" s="30" t="str">
        <f t="shared" ca="1" si="3"/>
        <v/>
      </c>
      <c r="E9">
        <f t="shared" ca="1" si="4"/>
        <v>0</v>
      </c>
      <c r="F9">
        <f t="shared" ca="1" si="5"/>
        <v>0</v>
      </c>
      <c r="G9">
        <f t="shared" ca="1" si="0"/>
        <v>0</v>
      </c>
      <c r="H9">
        <f t="shared" ca="1" si="1"/>
        <v>0</v>
      </c>
      <c r="I9">
        <f t="shared" ca="1" si="2"/>
        <v>0</v>
      </c>
      <c r="K9" s="35" t="s">
        <v>19</v>
      </c>
      <c r="L9" s="36" t="e">
        <f ca="1">2.35703/(SQRT(2)*SQRT(-B41))</f>
        <v>#REF!</v>
      </c>
      <c r="M9" t="s">
        <v>78</v>
      </c>
    </row>
    <row r="10" spans="1:13" x14ac:dyDescent="0.25">
      <c r="A10">
        <f>IF(Sheet1!P5=0,0,Sheet1!P4)</f>
        <v>-4</v>
      </c>
      <c r="B10" s="30" t="e">
        <f ca="1">IF(A10=0,"",INDIRECT("Sheet1!A"&amp;Sheet1!AG$15+A10))</f>
        <v>#REF!</v>
      </c>
      <c r="C10" s="30" t="e">
        <f ca="1">LN(INDIRECT("Sheet1!b"&amp;Sheet1!AG$15+A10))</f>
        <v>#REF!</v>
      </c>
      <c r="D10" s="30" t="e">
        <f t="shared" ca="1" si="3"/>
        <v>#REF!</v>
      </c>
      <c r="E10">
        <f ca="1">IF(COUNT(B10:C10)=2,B10*D10,0)</f>
        <v>0</v>
      </c>
      <c r="F10">
        <f t="shared" ca="1" si="5"/>
        <v>0</v>
      </c>
      <c r="G10">
        <f t="shared" ca="1" si="0"/>
        <v>0</v>
      </c>
      <c r="H10">
        <f t="shared" ca="1" si="1"/>
        <v>0</v>
      </c>
      <c r="I10">
        <f t="shared" ca="1" si="2"/>
        <v>0</v>
      </c>
    </row>
    <row r="11" spans="1:13" x14ac:dyDescent="0.25">
      <c r="A11">
        <f>IF(Sheet1!Q5=0,0,Sheet1!Q4)</f>
        <v>-3</v>
      </c>
      <c r="B11" s="30" t="e">
        <f ca="1">IF(A11=0,"",INDIRECT("Sheet1!A"&amp;Sheet1!AG$15+A11))</f>
        <v>#REF!</v>
      </c>
      <c r="C11" s="30" t="e">
        <f ca="1">LN(INDIRECT("Sheet1!b"&amp;Sheet1!AG$15+A11))</f>
        <v>#REF!</v>
      </c>
      <c r="D11" s="30" t="e">
        <f t="shared" ca="1" si="3"/>
        <v>#REF!</v>
      </c>
      <c r="E11">
        <f t="shared" ca="1" si="4"/>
        <v>0</v>
      </c>
      <c r="F11">
        <f t="shared" ca="1" si="5"/>
        <v>0</v>
      </c>
      <c r="G11">
        <f t="shared" ca="1" si="0"/>
        <v>0</v>
      </c>
      <c r="H11">
        <f t="shared" ca="1" si="1"/>
        <v>0</v>
      </c>
      <c r="I11">
        <f t="shared" ca="1" si="2"/>
        <v>0</v>
      </c>
    </row>
    <row r="12" spans="1:13" x14ac:dyDescent="0.25">
      <c r="A12">
        <f>IF(Sheet1!R5=0,0,Sheet1!R4)</f>
        <v>-2</v>
      </c>
      <c r="B12" s="30" t="e">
        <f ca="1">IF(A12=0,"",INDIRECT("Sheet1!A"&amp;Sheet1!AG$15+A12))</f>
        <v>#REF!</v>
      </c>
      <c r="C12" s="30" t="e">
        <f ca="1">LN(INDIRECT("Sheet1!b"&amp;Sheet1!AG$15+A12))</f>
        <v>#REF!</v>
      </c>
      <c r="D12" s="30" t="e">
        <f t="shared" ca="1" si="3"/>
        <v>#REF!</v>
      </c>
      <c r="E12">
        <f t="shared" ca="1" si="4"/>
        <v>0</v>
      </c>
      <c r="F12">
        <f t="shared" ca="1" si="5"/>
        <v>0</v>
      </c>
      <c r="G12">
        <f t="shared" ca="1" si="0"/>
        <v>0</v>
      </c>
      <c r="H12">
        <f t="shared" ca="1" si="1"/>
        <v>0</v>
      </c>
      <c r="I12">
        <f t="shared" ca="1" si="2"/>
        <v>0</v>
      </c>
    </row>
    <row r="13" spans="1:13" x14ac:dyDescent="0.25">
      <c r="A13">
        <f>IF(Sheet1!S5=0,0,Sheet1!S4)</f>
        <v>-1</v>
      </c>
      <c r="B13" s="30" t="e">
        <f ca="1">IF(A13=0,"",INDIRECT("Sheet1!A"&amp;Sheet1!AG$15+A13))</f>
        <v>#REF!</v>
      </c>
      <c r="C13" s="30" t="e">
        <f ca="1">LN(INDIRECT("Sheet1!b"&amp;Sheet1!AG$15+A13))</f>
        <v>#REF!</v>
      </c>
      <c r="D13" s="30" t="e">
        <f t="shared" ca="1" si="3"/>
        <v>#REF!</v>
      </c>
      <c r="E13">
        <f t="shared" ca="1" si="4"/>
        <v>0</v>
      </c>
      <c r="F13">
        <f t="shared" ca="1" si="5"/>
        <v>0</v>
      </c>
      <c r="G13">
        <f t="shared" ca="1" si="0"/>
        <v>0</v>
      </c>
      <c r="H13">
        <f t="shared" ca="1" si="1"/>
        <v>0</v>
      </c>
      <c r="I13">
        <f t="shared" ca="1" si="2"/>
        <v>0</v>
      </c>
      <c r="K13" t="s">
        <v>20</v>
      </c>
    </row>
    <row r="14" spans="1:13" x14ac:dyDescent="0.25">
      <c r="A14">
        <f>IF(Sheet1!T5=0,0,Sheet1!T4)</f>
        <v>0</v>
      </c>
      <c r="B14" s="30" t="e">
        <f ca="1">INDIRECT("Sheet1!A"&amp;Sheet1!AG$15+A14)</f>
        <v>#REF!</v>
      </c>
      <c r="C14" s="30" t="e">
        <f ca="1">LN(INDIRECT("Sheet1!b"&amp;Sheet1!AG$15+A14))</f>
        <v>#REF!</v>
      </c>
      <c r="D14" s="30" t="e">
        <f t="shared" ca="1" si="3"/>
        <v>#REF!</v>
      </c>
      <c r="E14">
        <f t="shared" ca="1" si="4"/>
        <v>0</v>
      </c>
      <c r="F14">
        <f t="shared" ca="1" si="5"/>
        <v>0</v>
      </c>
      <c r="G14">
        <f t="shared" ca="1" si="0"/>
        <v>0</v>
      </c>
      <c r="H14">
        <f t="shared" ca="1" si="1"/>
        <v>0</v>
      </c>
      <c r="I14">
        <f t="shared" ca="1" si="2"/>
        <v>0</v>
      </c>
      <c r="K14" t="s">
        <v>21</v>
      </c>
    </row>
    <row r="15" spans="1:13" x14ac:dyDescent="0.25">
      <c r="A15">
        <f>IF(Sheet1!U5=0,0,Sheet1!U4)</f>
        <v>1</v>
      </c>
      <c r="B15" s="30" t="str">
        <f ca="1">IF(A15=0,"",INDIRECT("Sheet1!A"&amp;Sheet1!AG$15+A15))</f>
        <v>Peak detection and measurement with peak sharpening</v>
      </c>
      <c r="C15" s="30" t="e">
        <f ca="1">LN(INDIRECT("Sheet1!b"&amp;Sheet1!AG$15+A15))</f>
        <v>#NUM!</v>
      </c>
      <c r="D15" s="30" t="e">
        <f t="shared" ca="1" si="3"/>
        <v>#NUM!</v>
      </c>
      <c r="E15">
        <f t="shared" ca="1" si="4"/>
        <v>0</v>
      </c>
      <c r="F15">
        <f t="shared" ca="1" si="5"/>
        <v>0</v>
      </c>
      <c r="G15">
        <f t="shared" ca="1" si="0"/>
        <v>0</v>
      </c>
      <c r="H15">
        <f t="shared" ca="1" si="1"/>
        <v>0</v>
      </c>
      <c r="I15">
        <f t="shared" ca="1" si="2"/>
        <v>0</v>
      </c>
      <c r="K15" t="s">
        <v>22</v>
      </c>
    </row>
    <row r="16" spans="1:13" x14ac:dyDescent="0.25">
      <c r="A16">
        <f>IF(Sheet1!V5=0,0,Sheet1!V4)</f>
        <v>2</v>
      </c>
      <c r="B16" s="30">
        <f ca="1">IF(A16=0,"",INDIRECT("Sheet1!A"&amp;Sheet1!AG$15+A16))</f>
        <v>0</v>
      </c>
      <c r="C16" s="30" t="e">
        <f ca="1">LN(INDIRECT("Sheet1!b"&amp;Sheet1!AG$15+A16))</f>
        <v>#VALUE!</v>
      </c>
      <c r="D16" s="30" t="e">
        <f t="shared" ca="1" si="3"/>
        <v>#VALUE!</v>
      </c>
      <c r="E16">
        <f t="shared" ca="1" si="4"/>
        <v>0</v>
      </c>
      <c r="F16">
        <f t="shared" ca="1" si="5"/>
        <v>0</v>
      </c>
      <c r="G16">
        <f t="shared" ca="1" si="0"/>
        <v>0</v>
      </c>
      <c r="H16">
        <f t="shared" ca="1" si="1"/>
        <v>0</v>
      </c>
      <c r="I16">
        <f t="shared" ca="1" si="2"/>
        <v>0</v>
      </c>
      <c r="J16" t="s">
        <v>0</v>
      </c>
      <c r="K16" t="s">
        <v>23</v>
      </c>
    </row>
    <row r="17" spans="1:11" x14ac:dyDescent="0.25">
      <c r="A17">
        <f>IF(Sheet1!W5=0,0,Sheet1!W4)</f>
        <v>3</v>
      </c>
      <c r="B17" s="30" t="str">
        <f ca="1">IF(A17=0,"",INDIRECT("Sheet1!A"&amp;Sheet1!AG$15+A17))</f>
        <v>Amplitude threshold</v>
      </c>
      <c r="C17" s="30">
        <f ca="1">LN(INDIRECT("Sheet1!b"&amp;Sheet1!AG$15+A17))</f>
        <v>0</v>
      </c>
      <c r="D17" s="30">
        <f t="shared" ca="1" si="3"/>
        <v>0</v>
      </c>
      <c r="E17">
        <f t="shared" ca="1" si="4"/>
        <v>0</v>
      </c>
      <c r="F17">
        <f t="shared" ca="1" si="5"/>
        <v>0</v>
      </c>
      <c r="G17">
        <f t="shared" ca="1" si="0"/>
        <v>0</v>
      </c>
      <c r="H17">
        <f t="shared" ca="1" si="1"/>
        <v>0</v>
      </c>
      <c r="I17">
        <f t="shared" ca="1" si="2"/>
        <v>0</v>
      </c>
      <c r="K17" t="s">
        <v>24</v>
      </c>
    </row>
    <row r="18" spans="1:11" x14ac:dyDescent="0.25">
      <c r="A18">
        <f>IF(Sheet1!X5=0,0,Sheet1!X4)</f>
        <v>4</v>
      </c>
      <c r="B18" s="30" t="str">
        <f ca="1">IF(A18=0,"",INDIRECT("Sheet1!A"&amp;Sheet1!AG$15+A18))</f>
        <v>Set the Amplitude threshold and the Slope threshold above so the peaks are detected.</v>
      </c>
      <c r="C18" s="30" t="e">
        <f ca="1">LN(INDIRECT("Sheet1!b"&amp;Sheet1!AG$15+A18))</f>
        <v>#NUM!</v>
      </c>
      <c r="D18" s="30" t="e">
        <f t="shared" ca="1" si="3"/>
        <v>#NUM!</v>
      </c>
      <c r="E18">
        <f t="shared" ca="1" si="4"/>
        <v>0</v>
      </c>
      <c r="F18">
        <f t="shared" ca="1" si="5"/>
        <v>0</v>
      </c>
      <c r="G18">
        <f t="shared" ca="1" si="0"/>
        <v>0</v>
      </c>
      <c r="H18">
        <f t="shared" ca="1" si="1"/>
        <v>0</v>
      </c>
      <c r="I18">
        <f t="shared" ca="1" si="2"/>
        <v>0</v>
      </c>
      <c r="K18" t="s">
        <v>25</v>
      </c>
    </row>
    <row r="19" spans="1:11" x14ac:dyDescent="0.25">
      <c r="A19">
        <f>IF(Sheet1!Y5=0,0,Sheet1!Y4)</f>
        <v>0</v>
      </c>
      <c r="B19" s="30" t="str">
        <f ca="1">IF(A19=0,"",INDIRECT("Sheet1!A"&amp;Sheet1!AG$15+A19))</f>
        <v/>
      </c>
      <c r="C19" s="30" t="e">
        <f ca="1">LN(INDIRECT("Sheet1!b"&amp;Sheet1!AG$15+A19))</f>
        <v>#REF!</v>
      </c>
      <c r="D19" s="30" t="str">
        <f t="shared" ca="1" si="3"/>
        <v/>
      </c>
      <c r="E19">
        <f t="shared" ca="1" si="4"/>
        <v>0</v>
      </c>
      <c r="F19">
        <f t="shared" ca="1" si="5"/>
        <v>0</v>
      </c>
      <c r="G19">
        <f t="shared" ca="1" si="0"/>
        <v>0</v>
      </c>
      <c r="H19">
        <f t="shared" ca="1" si="1"/>
        <v>0</v>
      </c>
      <c r="I19">
        <f t="shared" ca="1" si="2"/>
        <v>0</v>
      </c>
    </row>
    <row r="20" spans="1:11" x14ac:dyDescent="0.25">
      <c r="A20">
        <f>IF(Sheet1!Z5=0,0,Sheet1!Z4)</f>
        <v>0</v>
      </c>
      <c r="B20" s="30" t="str">
        <f ca="1">IF(A20=0,"",INDIRECT("Sheet1!A"&amp;Sheet1!AG$15+A20))</f>
        <v/>
      </c>
      <c r="C20" s="30" t="e">
        <f ca="1">LN(INDIRECT("Sheet1!b"&amp;Sheet1!AG$15+A20))</f>
        <v>#REF!</v>
      </c>
      <c r="D20" s="30" t="str">
        <f t="shared" ca="1" si="3"/>
        <v/>
      </c>
      <c r="E20">
        <f t="shared" ca="1" si="4"/>
        <v>0</v>
      </c>
      <c r="F20">
        <f t="shared" ca="1" si="5"/>
        <v>0</v>
      </c>
      <c r="G20">
        <f t="shared" ca="1" si="0"/>
        <v>0</v>
      </c>
      <c r="H20">
        <f t="shared" ca="1" si="1"/>
        <v>0</v>
      </c>
      <c r="I20">
        <f t="shared" ca="1" si="2"/>
        <v>0</v>
      </c>
    </row>
    <row r="21" spans="1:11" x14ac:dyDescent="0.25">
      <c r="A21">
        <f>IF(Sheet1!AA5=0,0,Sheet1!AA4)</f>
        <v>0</v>
      </c>
      <c r="B21" s="30" t="str">
        <f ca="1">IF(A21=0,"",INDIRECT("Sheet1!A"&amp;Sheet1!AG$15+A21))</f>
        <v/>
      </c>
      <c r="C21" s="30" t="e">
        <f ca="1">LN(INDIRECT("Sheet1!b"&amp;Sheet1!AG$15+A21))</f>
        <v>#REF!</v>
      </c>
      <c r="D21" s="30" t="str">
        <f t="shared" ca="1" si="3"/>
        <v/>
      </c>
      <c r="E21">
        <f t="shared" ca="1" si="4"/>
        <v>0</v>
      </c>
      <c r="F21">
        <f t="shared" ca="1" si="5"/>
        <v>0</v>
      </c>
      <c r="G21">
        <f t="shared" ca="1" si="0"/>
        <v>0</v>
      </c>
      <c r="H21">
        <f t="shared" ca="1" si="1"/>
        <v>0</v>
      </c>
      <c r="I21">
        <f t="shared" ca="1" si="2"/>
        <v>0</v>
      </c>
    </row>
    <row r="22" spans="1:11" x14ac:dyDescent="0.25">
      <c r="A22">
        <f>IF(Sheet1!AB5=0,0,Sheet1!AB4)</f>
        <v>0</v>
      </c>
      <c r="B22" s="30" t="str">
        <f ca="1">IF(A22=0,"",INDIRECT("Sheet1!A"&amp;Sheet1!AG$15+A22))</f>
        <v/>
      </c>
      <c r="C22" s="30" t="e">
        <f ca="1">LN(INDIRECT("Sheet1!b"&amp;Sheet1!AG$15+A22))</f>
        <v>#REF!</v>
      </c>
      <c r="D22" s="30" t="str">
        <f t="shared" ca="1" si="3"/>
        <v/>
      </c>
      <c r="E22">
        <f t="shared" ca="1" si="4"/>
        <v>0</v>
      </c>
      <c r="F22">
        <f t="shared" ca="1" si="5"/>
        <v>0</v>
      </c>
      <c r="G22">
        <f t="shared" ca="1" si="0"/>
        <v>0</v>
      </c>
      <c r="H22">
        <f t="shared" ca="1" si="1"/>
        <v>0</v>
      </c>
      <c r="I22">
        <f t="shared" ca="1" si="2"/>
        <v>0</v>
      </c>
    </row>
    <row r="23" spans="1:11" x14ac:dyDescent="0.25">
      <c r="B23" s="30"/>
      <c r="C23" s="30"/>
      <c r="D23" s="30"/>
      <c r="E23">
        <f t="shared" si="4"/>
        <v>0</v>
      </c>
      <c r="F23">
        <f t="shared" si="5"/>
        <v>0</v>
      </c>
      <c r="G23">
        <f t="shared" si="0"/>
        <v>0</v>
      </c>
      <c r="H23">
        <f t="shared" si="1"/>
        <v>0</v>
      </c>
      <c r="I23">
        <f t="shared" si="2"/>
        <v>0</v>
      </c>
      <c r="K23" t="s">
        <v>0</v>
      </c>
    </row>
    <row r="24" spans="1:11" x14ac:dyDescent="0.25">
      <c r="B24" s="30"/>
      <c r="C24" s="30"/>
      <c r="D24" s="30"/>
      <c r="E24">
        <f t="shared" si="4"/>
        <v>0</v>
      </c>
      <c r="F24">
        <f t="shared" si="5"/>
        <v>0</v>
      </c>
      <c r="G24">
        <f t="shared" si="0"/>
        <v>0</v>
      </c>
      <c r="H24">
        <f t="shared" si="1"/>
        <v>0</v>
      </c>
      <c r="I24">
        <f t="shared" si="2"/>
        <v>0</v>
      </c>
    </row>
    <row r="25" spans="1:11" x14ac:dyDescent="0.25">
      <c r="B25" s="30"/>
      <c r="C25" s="30"/>
      <c r="D25" s="30"/>
      <c r="E25">
        <f t="shared" si="4"/>
        <v>0</v>
      </c>
      <c r="F25">
        <f t="shared" si="5"/>
        <v>0</v>
      </c>
      <c r="G25">
        <f t="shared" si="0"/>
        <v>0</v>
      </c>
      <c r="H25">
        <f t="shared" si="1"/>
        <v>0</v>
      </c>
      <c r="I25">
        <f t="shared" si="2"/>
        <v>0</v>
      </c>
    </row>
    <row r="26" spans="1:11" x14ac:dyDescent="0.25">
      <c r="B26" s="30"/>
      <c r="C26" s="30"/>
      <c r="D26" s="30"/>
      <c r="E26">
        <f t="shared" si="4"/>
        <v>0</v>
      </c>
      <c r="F26">
        <f t="shared" si="5"/>
        <v>0</v>
      </c>
      <c r="G26">
        <f t="shared" si="0"/>
        <v>0</v>
      </c>
      <c r="H26">
        <f t="shared" si="1"/>
        <v>0</v>
      </c>
      <c r="I26">
        <f t="shared" si="2"/>
        <v>0</v>
      </c>
    </row>
    <row r="27" spans="1:11" x14ac:dyDescent="0.25">
      <c r="B27" s="30"/>
      <c r="C27" s="30"/>
      <c r="D27" s="30"/>
      <c r="E27">
        <f t="shared" si="4"/>
        <v>0</v>
      </c>
      <c r="F27">
        <f t="shared" si="5"/>
        <v>0</v>
      </c>
      <c r="G27">
        <f t="shared" si="0"/>
        <v>0</v>
      </c>
      <c r="H27">
        <f t="shared" si="1"/>
        <v>0</v>
      </c>
      <c r="I27">
        <f t="shared" si="2"/>
        <v>0</v>
      </c>
    </row>
    <row r="28" spans="1:11" x14ac:dyDescent="0.25">
      <c r="B28" s="30"/>
      <c r="C28" s="30"/>
      <c r="D28" s="30"/>
      <c r="E28">
        <f t="shared" si="4"/>
        <v>0</v>
      </c>
      <c r="F28">
        <f t="shared" si="5"/>
        <v>0</v>
      </c>
      <c r="G28">
        <f t="shared" si="0"/>
        <v>0</v>
      </c>
      <c r="H28">
        <f t="shared" si="1"/>
        <v>0</v>
      </c>
      <c r="I28">
        <f t="shared" si="2"/>
        <v>0</v>
      </c>
    </row>
    <row r="29" spans="1:11" x14ac:dyDescent="0.25">
      <c r="B29" s="30"/>
      <c r="C29" s="30"/>
      <c r="D29" s="30"/>
      <c r="E29">
        <f t="shared" si="4"/>
        <v>0</v>
      </c>
      <c r="F29">
        <f t="shared" si="5"/>
        <v>0</v>
      </c>
      <c r="G29">
        <f t="shared" si="0"/>
        <v>0</v>
      </c>
      <c r="H29">
        <f t="shared" si="1"/>
        <v>0</v>
      </c>
      <c r="I29">
        <f t="shared" si="2"/>
        <v>0</v>
      </c>
    </row>
    <row r="30" spans="1:11" x14ac:dyDescent="0.25">
      <c r="B30" s="30"/>
      <c r="C30" s="30"/>
      <c r="D30" s="30"/>
      <c r="E30">
        <f t="shared" si="4"/>
        <v>0</v>
      </c>
      <c r="F30">
        <f t="shared" si="5"/>
        <v>0</v>
      </c>
      <c r="G30">
        <f t="shared" si="0"/>
        <v>0</v>
      </c>
      <c r="H30">
        <f t="shared" si="1"/>
        <v>0</v>
      </c>
      <c r="I30">
        <f t="shared" si="2"/>
        <v>0</v>
      </c>
    </row>
    <row r="31" spans="1:11" x14ac:dyDescent="0.25">
      <c r="B31" s="30"/>
      <c r="C31" s="30"/>
      <c r="D31" s="30"/>
      <c r="E31">
        <f t="shared" si="4"/>
        <v>0</v>
      </c>
      <c r="F31">
        <f t="shared" si="5"/>
        <v>0</v>
      </c>
      <c r="G31">
        <f t="shared" si="0"/>
        <v>0</v>
      </c>
      <c r="H31">
        <f t="shared" si="1"/>
        <v>0</v>
      </c>
      <c r="I31">
        <f t="shared" si="2"/>
        <v>0</v>
      </c>
    </row>
    <row r="32" spans="1:11" x14ac:dyDescent="0.25">
      <c r="B32" s="30"/>
      <c r="C32" s="30"/>
      <c r="D32" s="30"/>
      <c r="E32">
        <f t="shared" si="4"/>
        <v>0</v>
      </c>
      <c r="F32">
        <f t="shared" si="5"/>
        <v>0</v>
      </c>
      <c r="G32">
        <f t="shared" si="0"/>
        <v>0</v>
      </c>
      <c r="H32">
        <f t="shared" si="1"/>
        <v>0</v>
      </c>
      <c r="I32">
        <f t="shared" si="2"/>
        <v>0</v>
      </c>
    </row>
    <row r="33" spans="1:11" x14ac:dyDescent="0.25">
      <c r="B33" s="30"/>
      <c r="C33" s="30"/>
      <c r="D33" s="30"/>
      <c r="E33">
        <f t="shared" si="4"/>
        <v>0</v>
      </c>
      <c r="F33">
        <f t="shared" si="5"/>
        <v>0</v>
      </c>
      <c r="G33">
        <f t="shared" si="0"/>
        <v>0</v>
      </c>
      <c r="H33">
        <f t="shared" si="1"/>
        <v>0</v>
      </c>
      <c r="I33">
        <f t="shared" si="2"/>
        <v>0</v>
      </c>
    </row>
    <row r="34" spans="1:11" x14ac:dyDescent="0.25">
      <c r="A34" t="s">
        <v>0</v>
      </c>
      <c r="B34" s="30"/>
      <c r="C34" s="30"/>
      <c r="D34" s="30"/>
      <c r="E34">
        <f t="shared" si="4"/>
        <v>0</v>
      </c>
      <c r="F34">
        <f t="shared" si="5"/>
        <v>0</v>
      </c>
      <c r="G34">
        <f t="shared" si="0"/>
        <v>0</v>
      </c>
      <c r="H34">
        <f t="shared" si="1"/>
        <v>0</v>
      </c>
      <c r="I34">
        <f t="shared" si="2"/>
        <v>0</v>
      </c>
    </row>
    <row r="35" spans="1:11" x14ac:dyDescent="0.25">
      <c r="B35" s="30"/>
      <c r="C35" s="30"/>
      <c r="D35" s="30"/>
      <c r="E35">
        <f t="shared" si="4"/>
        <v>0</v>
      </c>
      <c r="F35">
        <f t="shared" si="5"/>
        <v>0</v>
      </c>
      <c r="G35">
        <f t="shared" si="0"/>
        <v>0</v>
      </c>
      <c r="H35">
        <f t="shared" si="1"/>
        <v>0</v>
      </c>
      <c r="I35">
        <f t="shared" si="2"/>
        <v>0</v>
      </c>
    </row>
    <row r="36" spans="1:11" x14ac:dyDescent="0.25">
      <c r="B36" s="29" t="str">
        <f>B5</f>
        <v>X</v>
      </c>
      <c r="C36" s="29" t="str">
        <f>C5</f>
        <v>ln(y)</v>
      </c>
      <c r="D36" s="29"/>
      <c r="E36" s="29" t="str">
        <f>E5</f>
        <v>X*Y</v>
      </c>
      <c r="F36" s="29" t="str">
        <f>F5</f>
        <v>X*X</v>
      </c>
      <c r="G36" s="29" t="str">
        <f>G5</f>
        <v>X^3</v>
      </c>
      <c r="H36" s="29" t="str">
        <f>H5</f>
        <v>X^4</v>
      </c>
      <c r="I36" s="29" t="str">
        <f>I5</f>
        <v>X^2y</v>
      </c>
    </row>
    <row r="37" spans="1:11" x14ac:dyDescent="0.25">
      <c r="A37" t="s">
        <v>26</v>
      </c>
      <c r="B37" s="49" t="e">
        <f ca="1">SUM(B6:B35)</f>
        <v>#REF!</v>
      </c>
      <c r="C37" s="37" t="e">
        <f ca="1">SUM(D6:D35)</f>
        <v>#REF!</v>
      </c>
      <c r="D37" s="37"/>
      <c r="E37" s="46">
        <f ca="1">SUM(E6:E35)</f>
        <v>0</v>
      </c>
      <c r="F37" s="46">
        <f ca="1">SUM(F6:F35)</f>
        <v>0</v>
      </c>
      <c r="G37" s="47">
        <f ca="1">SUM(G6:G35)</f>
        <v>0</v>
      </c>
      <c r="H37" s="48">
        <f ca="1">SUM(H6:H35)</f>
        <v>0</v>
      </c>
      <c r="I37" s="48">
        <f ca="1">SUM(I6:I35)</f>
        <v>0</v>
      </c>
    </row>
    <row r="38" spans="1:11" ht="26.25" x14ac:dyDescent="0.25">
      <c r="A38" s="42" t="s">
        <v>27</v>
      </c>
      <c r="B38" s="37">
        <f ca="1">COUNT(B7:B22)</f>
        <v>1</v>
      </c>
      <c r="C38" s="37"/>
      <c r="D38" s="37"/>
      <c r="E38" s="37"/>
      <c r="F38" s="37"/>
      <c r="K38" t="s">
        <v>0</v>
      </c>
    </row>
    <row r="39" spans="1:11" x14ac:dyDescent="0.25">
      <c r="F39" s="37"/>
    </row>
    <row r="40" spans="1:11" x14ac:dyDescent="0.25">
      <c r="A40" t="s">
        <v>28</v>
      </c>
      <c r="B40" s="38" t="e">
        <f ca="1">n*F37*H37+2*B37*F37*G37-F37^3-B37^2*H37-n*G37^2</f>
        <v>#REF!</v>
      </c>
      <c r="C40" s="37"/>
      <c r="D40" s="37"/>
      <c r="E40" s="37"/>
      <c r="F40" s="37"/>
    </row>
    <row r="41" spans="1:11" ht="15.75" x14ac:dyDescent="0.25">
      <c r="A41" s="39" t="s">
        <v>29</v>
      </c>
      <c r="B41" s="44" t="e">
        <f ca="1">(n*F37*I37+B37*G37*C37+B37*F37*E37-F37^2*C37-B37^2*I37-n*G37*E37)/B40</f>
        <v>#REF!</v>
      </c>
      <c r="C41" s="37" t="s">
        <v>30</v>
      </c>
      <c r="D41" s="37"/>
      <c r="E41" s="37"/>
      <c r="F41" s="37"/>
    </row>
    <row r="42" spans="1:11" ht="15.75" x14ac:dyDescent="0.25">
      <c r="A42" s="39" t="s">
        <v>31</v>
      </c>
      <c r="B42" s="44" t="e">
        <f ca="1">(n*H37*E37+B37*F37*I37+F37*G37*C37-F37^2*E37-B37*H37*C37-n*G37*I37)/B40</f>
        <v>#REF!</v>
      </c>
      <c r="C42" s="37" t="s">
        <v>32</v>
      </c>
      <c r="D42" s="37"/>
      <c r="E42" s="37"/>
      <c r="F42" s="37"/>
    </row>
    <row r="43" spans="1:11" ht="15.75" x14ac:dyDescent="0.25">
      <c r="A43" s="39" t="s">
        <v>74</v>
      </c>
      <c r="B43" s="45" t="e">
        <f ca="1">(F37*H37*C37+F37*G37*E37+B37*G37*I37-F37^2*I37-B37*H37*E37-G37^2*C37)/B40</f>
        <v>#REF!</v>
      </c>
      <c r="C43" s="37" t="s">
        <v>33</v>
      </c>
      <c r="D43" s="3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14</vt:i4>
      </vt:variant>
    </vt:vector>
  </HeadingPairs>
  <TitlesOfParts>
    <vt:vector size="25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a</vt:lpstr>
      <vt:lpstr>b</vt:lpstr>
      <vt:lpstr>CoeffC</vt:lpstr>
      <vt:lpstr>Coefficients</vt:lpstr>
      <vt:lpstr>D</vt:lpstr>
      <vt:lpstr>n</vt:lpstr>
      <vt:lpstr>NumPeaks</vt:lpstr>
      <vt:lpstr>sumx</vt:lpstr>
      <vt:lpstr>sumx2</vt:lpstr>
      <vt:lpstr>sumx2y</vt:lpstr>
      <vt:lpstr>sumx3</vt:lpstr>
      <vt:lpstr>sumx4</vt:lpstr>
      <vt:lpstr>sumxy</vt:lpstr>
      <vt:lpstr>sumy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</dc:creator>
  <cp:lastModifiedBy>Tom O'Haver</cp:lastModifiedBy>
  <dcterms:created xsi:type="dcterms:W3CDTF">2013-03-25T12:00:52Z</dcterms:created>
  <dcterms:modified xsi:type="dcterms:W3CDTF">2015-01-20T01:08:17Z</dcterms:modified>
</cp:coreProperties>
</file>