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models\"/>
    </mc:Choice>
  </mc:AlternateContent>
  <bookViews>
    <workbookView xWindow="0" yWindow="0" windowWidth="16380" windowHeight="8190" tabRatio="144"/>
  </bookViews>
  <sheets>
    <sheet name="Sheet1" sheetId="1" r:id="rId1"/>
    <sheet name="Sheet2" sheetId="2" r:id="rId2"/>
  </sheets>
  <definedNames>
    <definedName name="AbsWidth">#REF!</definedName>
    <definedName name="Ac">#REF!</definedName>
    <definedName name="Al">#REF!</definedName>
    <definedName name="AW">Sheet1!$B$3</definedName>
    <definedName name="BA">Sheet1!$D$3</definedName>
    <definedName name="BackAbs">#REF!</definedName>
    <definedName name="CA">Sheet1!$G$5</definedName>
    <definedName name="Conc">#REF!</definedName>
    <definedName name="HF">Sheet1!$E$5</definedName>
    <definedName name="HY">Sheet1!$E$5</definedName>
    <definedName name="Hyper">#REF!</definedName>
    <definedName name="IN">Sheet1!$E$3</definedName>
    <definedName name="Intercept">Sheet1!$K$25</definedName>
    <definedName name="Interf">#REF!</definedName>
    <definedName name="LA">Sheet1!$H$5</definedName>
    <definedName name="LW">Sheet1!$B$5</definedName>
    <definedName name="MC">Sheet1!$C$3</definedName>
    <definedName name="MeasI">#REF!</definedName>
    <definedName name="MeasIzero">#REF!</definedName>
    <definedName name="MI">Sheet1!$B$8</definedName>
    <definedName name="MIZ">Sheet1!$D$8</definedName>
    <definedName name="NA">Sheet1!$D$5</definedName>
    <definedName name="NonAbs">#REF!</definedName>
    <definedName name="PA">Sheet1!$F$3</definedName>
    <definedName name="PeakAbs">#REF!</definedName>
    <definedName name="SH">Sheet1!$A$3</definedName>
    <definedName name="shift">#REF!</definedName>
    <definedName name="SL">Sheet1!$C$5</definedName>
    <definedName name="slope">Sheet1!$K$24</definedName>
    <definedName name="slope0">Sheet1!$E$245</definedName>
    <definedName name="SourceWidth">#REF!</definedName>
    <definedName name="StrayLight">#REF!</definedName>
  </definedNames>
  <calcPr calcId="152511"/>
</workbook>
</file>

<file path=xl/calcChain.xml><?xml version="1.0" encoding="utf-8"?>
<calcChain xmlns="http://schemas.openxmlformats.org/spreadsheetml/2006/main">
  <c r="C3" i="1" l="1"/>
  <c r="P26" i="1" l="1"/>
  <c r="P25" i="1"/>
  <c r="P20" i="1"/>
  <c r="P19" i="1"/>
  <c r="J35" i="1"/>
  <c r="D3" i="1"/>
  <c r="P24" i="1" s="1"/>
  <c r="E3" i="1"/>
  <c r="P21" i="1" s="1"/>
  <c r="C5" i="1"/>
  <c r="P23" i="1" s="1"/>
  <c r="D5" i="1"/>
  <c r="E5" i="1"/>
  <c r="F38" i="1"/>
  <c r="A40" i="1"/>
  <c r="A254" i="1"/>
  <c r="D254" i="1" l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253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344" i="1"/>
  <c r="D348" i="1"/>
  <c r="D352" i="1"/>
  <c r="D356" i="1"/>
  <c r="D360" i="1"/>
  <c r="D364" i="1"/>
  <c r="D368" i="1"/>
  <c r="D372" i="1"/>
  <c r="D376" i="1"/>
  <c r="D380" i="1"/>
  <c r="D384" i="1"/>
  <c r="D388" i="1"/>
  <c r="D392" i="1"/>
  <c r="D396" i="1"/>
  <c r="D400" i="1"/>
  <c r="D404" i="1"/>
  <c r="D408" i="1"/>
  <c r="D412" i="1"/>
  <c r="D416" i="1"/>
  <c r="D420" i="1"/>
  <c r="D424" i="1"/>
  <c r="D428" i="1"/>
  <c r="D432" i="1"/>
  <c r="D436" i="1"/>
  <c r="D440" i="1"/>
  <c r="D444" i="1"/>
  <c r="D448" i="1"/>
  <c r="D452" i="1"/>
  <c r="D41" i="1"/>
  <c r="D45" i="1"/>
  <c r="D49" i="1"/>
  <c r="D53" i="1"/>
  <c r="D57" i="1"/>
  <c r="D61" i="1"/>
  <c r="D65" i="1"/>
  <c r="D69" i="1"/>
  <c r="D73" i="1"/>
  <c r="D77" i="1"/>
  <c r="D81" i="1"/>
  <c r="D85" i="1"/>
  <c r="D89" i="1"/>
  <c r="D93" i="1"/>
  <c r="D97" i="1"/>
  <c r="D101" i="1"/>
  <c r="D105" i="1"/>
  <c r="D109" i="1"/>
  <c r="D113" i="1"/>
  <c r="D117" i="1"/>
  <c r="D121" i="1"/>
  <c r="D125" i="1"/>
  <c r="D129" i="1"/>
  <c r="D133" i="1"/>
  <c r="D137" i="1"/>
  <c r="D141" i="1"/>
  <c r="D145" i="1"/>
  <c r="D149" i="1"/>
  <c r="D153" i="1"/>
  <c r="D157" i="1"/>
  <c r="D161" i="1"/>
  <c r="D165" i="1"/>
  <c r="D169" i="1"/>
  <c r="D173" i="1"/>
  <c r="D177" i="1"/>
  <c r="D257" i="1"/>
  <c r="D273" i="1"/>
  <c r="D289" i="1"/>
  <c r="D305" i="1"/>
  <c r="D321" i="1"/>
  <c r="D337" i="1"/>
  <c r="D353" i="1"/>
  <c r="D369" i="1"/>
  <c r="D385" i="1"/>
  <c r="D401" i="1"/>
  <c r="D417" i="1"/>
  <c r="D433" i="1"/>
  <c r="D449" i="1"/>
  <c r="D50" i="1"/>
  <c r="D66" i="1"/>
  <c r="D82" i="1"/>
  <c r="D98" i="1"/>
  <c r="D114" i="1"/>
  <c r="D130" i="1"/>
  <c r="D146" i="1"/>
  <c r="D162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397" i="1"/>
  <c r="D46" i="1"/>
  <c r="D94" i="1"/>
  <c r="D142" i="1"/>
  <c r="D181" i="1"/>
  <c r="D193" i="1"/>
  <c r="D205" i="1"/>
  <c r="D217" i="1"/>
  <c r="D229" i="1"/>
  <c r="D261" i="1"/>
  <c r="D277" i="1"/>
  <c r="D293" i="1"/>
  <c r="D309" i="1"/>
  <c r="D325" i="1"/>
  <c r="D341" i="1"/>
  <c r="D357" i="1"/>
  <c r="D373" i="1"/>
  <c r="D389" i="1"/>
  <c r="D405" i="1"/>
  <c r="D421" i="1"/>
  <c r="D437" i="1"/>
  <c r="D453" i="1"/>
  <c r="D54" i="1"/>
  <c r="D70" i="1"/>
  <c r="D86" i="1"/>
  <c r="D102" i="1"/>
  <c r="D118" i="1"/>
  <c r="D134" i="1"/>
  <c r="D150" i="1"/>
  <c r="D166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429" i="1"/>
  <c r="D78" i="1"/>
  <c r="D126" i="1"/>
  <c r="D174" i="1"/>
  <c r="D189" i="1"/>
  <c r="D201" i="1"/>
  <c r="D213" i="1"/>
  <c r="D225" i="1"/>
  <c r="D237" i="1"/>
  <c r="D265" i="1"/>
  <c r="D281" i="1"/>
  <c r="D297" i="1"/>
  <c r="D313" i="1"/>
  <c r="D329" i="1"/>
  <c r="D345" i="1"/>
  <c r="D361" i="1"/>
  <c r="D377" i="1"/>
  <c r="D393" i="1"/>
  <c r="D409" i="1"/>
  <c r="D425" i="1"/>
  <c r="D441" i="1"/>
  <c r="D42" i="1"/>
  <c r="D58" i="1"/>
  <c r="D74" i="1"/>
  <c r="D90" i="1"/>
  <c r="D106" i="1"/>
  <c r="D122" i="1"/>
  <c r="D138" i="1"/>
  <c r="D154" i="1"/>
  <c r="D170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39" i="1"/>
  <c r="D269" i="1"/>
  <c r="D285" i="1"/>
  <c r="D301" i="1"/>
  <c r="D317" i="1"/>
  <c r="D333" i="1"/>
  <c r="D349" i="1"/>
  <c r="D365" i="1"/>
  <c r="D381" i="1"/>
  <c r="D413" i="1"/>
  <c r="D445" i="1"/>
  <c r="D62" i="1"/>
  <c r="D110" i="1"/>
  <c r="D158" i="1"/>
  <c r="D185" i="1"/>
  <c r="D197" i="1"/>
  <c r="D209" i="1"/>
  <c r="D221" i="1"/>
  <c r="D233" i="1"/>
  <c r="P22" i="1"/>
  <c r="F3" i="1"/>
  <c r="G38" i="1"/>
  <c r="A255" i="1"/>
  <c r="A41" i="1"/>
  <c r="B40" i="1" l="1"/>
  <c r="B254" i="1"/>
  <c r="C254" i="1" s="1"/>
  <c r="E254" i="1" s="1"/>
  <c r="B258" i="1"/>
  <c r="C258" i="1" s="1"/>
  <c r="B262" i="1"/>
  <c r="C262" i="1" s="1"/>
  <c r="B266" i="1"/>
  <c r="C266" i="1" s="1"/>
  <c r="B270" i="1"/>
  <c r="C270" i="1" s="1"/>
  <c r="B274" i="1"/>
  <c r="C274" i="1" s="1"/>
  <c r="B278" i="1"/>
  <c r="C278" i="1" s="1"/>
  <c r="B282" i="1"/>
  <c r="C282" i="1" s="1"/>
  <c r="B286" i="1"/>
  <c r="C286" i="1" s="1"/>
  <c r="B290" i="1"/>
  <c r="C290" i="1" s="1"/>
  <c r="B294" i="1"/>
  <c r="C294" i="1" s="1"/>
  <c r="B298" i="1"/>
  <c r="B302" i="1"/>
  <c r="C302" i="1" s="1"/>
  <c r="B306" i="1"/>
  <c r="C306" i="1" s="1"/>
  <c r="B310" i="1"/>
  <c r="C310" i="1" s="1"/>
  <c r="B314" i="1"/>
  <c r="B318" i="1"/>
  <c r="C318" i="1" s="1"/>
  <c r="B322" i="1"/>
  <c r="C322" i="1" s="1"/>
  <c r="B326" i="1"/>
  <c r="C326" i="1" s="1"/>
  <c r="B330" i="1"/>
  <c r="C330" i="1" s="1"/>
  <c r="B334" i="1"/>
  <c r="C334" i="1" s="1"/>
  <c r="B338" i="1"/>
  <c r="C338" i="1" s="1"/>
  <c r="B342" i="1"/>
  <c r="C342" i="1" s="1"/>
  <c r="B350" i="1"/>
  <c r="C350" i="1" s="1"/>
  <c r="B358" i="1"/>
  <c r="C358" i="1" s="1"/>
  <c r="B366" i="1"/>
  <c r="C366" i="1" s="1"/>
  <c r="B374" i="1"/>
  <c r="C374" i="1" s="1"/>
  <c r="B382" i="1"/>
  <c r="B390" i="1"/>
  <c r="C390" i="1" s="1"/>
  <c r="B402" i="1"/>
  <c r="C402" i="1" s="1"/>
  <c r="B410" i="1"/>
  <c r="C410" i="1" s="1"/>
  <c r="B414" i="1"/>
  <c r="C414" i="1" s="1"/>
  <c r="B422" i="1"/>
  <c r="C422" i="1" s="1"/>
  <c r="B434" i="1"/>
  <c r="C434" i="1" s="1"/>
  <c r="B442" i="1"/>
  <c r="C442" i="1" s="1"/>
  <c r="B253" i="1"/>
  <c r="B431" i="1"/>
  <c r="C431" i="1" s="1"/>
  <c r="B439" i="1"/>
  <c r="C439" i="1" s="1"/>
  <c r="B451" i="1"/>
  <c r="C451" i="1" s="1"/>
  <c r="B264" i="1"/>
  <c r="C264" i="1" s="1"/>
  <c r="B284" i="1"/>
  <c r="C284" i="1" s="1"/>
  <c r="B296" i="1"/>
  <c r="C296" i="1" s="1"/>
  <c r="B308" i="1"/>
  <c r="C308" i="1" s="1"/>
  <c r="B320" i="1"/>
  <c r="C320" i="1" s="1"/>
  <c r="B332" i="1"/>
  <c r="C332" i="1" s="1"/>
  <c r="B344" i="1"/>
  <c r="C344" i="1" s="1"/>
  <c r="B356" i="1"/>
  <c r="C356" i="1" s="1"/>
  <c r="B368" i="1"/>
  <c r="C368" i="1" s="1"/>
  <c r="B380" i="1"/>
  <c r="C380" i="1" s="1"/>
  <c r="B392" i="1"/>
  <c r="C392" i="1" s="1"/>
  <c r="B404" i="1"/>
  <c r="C404" i="1" s="1"/>
  <c r="B416" i="1"/>
  <c r="B428" i="1"/>
  <c r="C428" i="1" s="1"/>
  <c r="B440" i="1"/>
  <c r="C440" i="1" s="1"/>
  <c r="B255" i="1"/>
  <c r="B259" i="1"/>
  <c r="B263" i="1"/>
  <c r="C263" i="1" s="1"/>
  <c r="B267" i="1"/>
  <c r="C267" i="1" s="1"/>
  <c r="B271" i="1"/>
  <c r="C271" i="1" s="1"/>
  <c r="B275" i="1"/>
  <c r="B279" i="1"/>
  <c r="C279" i="1" s="1"/>
  <c r="B283" i="1"/>
  <c r="C283" i="1" s="1"/>
  <c r="B287" i="1"/>
  <c r="C287" i="1" s="1"/>
  <c r="B291" i="1"/>
  <c r="C291" i="1" s="1"/>
  <c r="B295" i="1"/>
  <c r="C295" i="1" s="1"/>
  <c r="B299" i="1"/>
  <c r="C299" i="1" s="1"/>
  <c r="B303" i="1"/>
  <c r="C303" i="1" s="1"/>
  <c r="B307" i="1"/>
  <c r="C307" i="1" s="1"/>
  <c r="B311" i="1"/>
  <c r="C311" i="1" s="1"/>
  <c r="B315" i="1"/>
  <c r="C315" i="1" s="1"/>
  <c r="B319" i="1"/>
  <c r="C319" i="1" s="1"/>
  <c r="B323" i="1"/>
  <c r="B327" i="1"/>
  <c r="C327" i="1" s="1"/>
  <c r="B331" i="1"/>
  <c r="C331" i="1" s="1"/>
  <c r="B335" i="1"/>
  <c r="C335" i="1" s="1"/>
  <c r="B339" i="1"/>
  <c r="B343" i="1"/>
  <c r="C343" i="1" s="1"/>
  <c r="B347" i="1"/>
  <c r="C347" i="1" s="1"/>
  <c r="B351" i="1"/>
  <c r="C351" i="1" s="1"/>
  <c r="B355" i="1"/>
  <c r="C355" i="1" s="1"/>
  <c r="B359" i="1"/>
  <c r="C359" i="1" s="1"/>
  <c r="B363" i="1"/>
  <c r="C363" i="1" s="1"/>
  <c r="B367" i="1"/>
  <c r="C367" i="1" s="1"/>
  <c r="B371" i="1"/>
  <c r="C371" i="1" s="1"/>
  <c r="B375" i="1"/>
  <c r="C375" i="1" s="1"/>
  <c r="B379" i="1"/>
  <c r="C379" i="1" s="1"/>
  <c r="B383" i="1"/>
  <c r="C383" i="1" s="1"/>
  <c r="B387" i="1"/>
  <c r="B391" i="1"/>
  <c r="C391" i="1" s="1"/>
  <c r="B395" i="1"/>
  <c r="C395" i="1" s="1"/>
  <c r="B399" i="1"/>
  <c r="C399" i="1" s="1"/>
  <c r="B403" i="1"/>
  <c r="B407" i="1"/>
  <c r="C407" i="1" s="1"/>
  <c r="B411" i="1"/>
  <c r="C411" i="1" s="1"/>
  <c r="B415" i="1"/>
  <c r="C415" i="1" s="1"/>
  <c r="B419" i="1"/>
  <c r="C419" i="1" s="1"/>
  <c r="B427" i="1"/>
  <c r="C427" i="1" s="1"/>
  <c r="B443" i="1"/>
  <c r="C443" i="1" s="1"/>
  <c r="B260" i="1"/>
  <c r="C260" i="1" s="1"/>
  <c r="B276" i="1"/>
  <c r="B288" i="1"/>
  <c r="C288" i="1" s="1"/>
  <c r="B300" i="1"/>
  <c r="C300" i="1" s="1"/>
  <c r="B312" i="1"/>
  <c r="C312" i="1" s="1"/>
  <c r="B324" i="1"/>
  <c r="B336" i="1"/>
  <c r="C336" i="1" s="1"/>
  <c r="B348" i="1"/>
  <c r="C348" i="1" s="1"/>
  <c r="B360" i="1"/>
  <c r="C360" i="1" s="1"/>
  <c r="B372" i="1"/>
  <c r="C372" i="1" s="1"/>
  <c r="B384" i="1"/>
  <c r="C384" i="1" s="1"/>
  <c r="B396" i="1"/>
  <c r="C396" i="1" s="1"/>
  <c r="B412" i="1"/>
  <c r="C412" i="1" s="1"/>
  <c r="B420" i="1"/>
  <c r="C420" i="1" s="1"/>
  <c r="B432" i="1"/>
  <c r="C432" i="1" s="1"/>
  <c r="B444" i="1"/>
  <c r="C444" i="1" s="1"/>
  <c r="B257" i="1"/>
  <c r="C257" i="1" s="1"/>
  <c r="B261" i="1"/>
  <c r="B265" i="1"/>
  <c r="C265" i="1" s="1"/>
  <c r="B269" i="1"/>
  <c r="C269" i="1" s="1"/>
  <c r="B273" i="1"/>
  <c r="C273" i="1" s="1"/>
  <c r="B277" i="1"/>
  <c r="B281" i="1"/>
  <c r="C281" i="1" s="1"/>
  <c r="B285" i="1"/>
  <c r="C285" i="1" s="1"/>
  <c r="B289" i="1"/>
  <c r="C289" i="1" s="1"/>
  <c r="B293" i="1"/>
  <c r="C293" i="1" s="1"/>
  <c r="B297" i="1"/>
  <c r="C297" i="1" s="1"/>
  <c r="B301" i="1"/>
  <c r="C301" i="1" s="1"/>
  <c r="B305" i="1"/>
  <c r="C305" i="1" s="1"/>
  <c r="B309" i="1"/>
  <c r="C309" i="1" s="1"/>
  <c r="B313" i="1"/>
  <c r="C313" i="1" s="1"/>
  <c r="B317" i="1"/>
  <c r="C317" i="1" s="1"/>
  <c r="B321" i="1"/>
  <c r="C321" i="1" s="1"/>
  <c r="B325" i="1"/>
  <c r="B329" i="1"/>
  <c r="C329" i="1" s="1"/>
  <c r="B333" i="1"/>
  <c r="C333" i="1" s="1"/>
  <c r="B337" i="1"/>
  <c r="C337" i="1" s="1"/>
  <c r="B341" i="1"/>
  <c r="B345" i="1"/>
  <c r="C345" i="1" s="1"/>
  <c r="B349" i="1"/>
  <c r="C349" i="1" s="1"/>
  <c r="B353" i="1"/>
  <c r="C353" i="1" s="1"/>
  <c r="B357" i="1"/>
  <c r="C357" i="1" s="1"/>
  <c r="B361" i="1"/>
  <c r="C361" i="1" s="1"/>
  <c r="B365" i="1"/>
  <c r="C365" i="1" s="1"/>
  <c r="B369" i="1"/>
  <c r="C369" i="1" s="1"/>
  <c r="B373" i="1"/>
  <c r="B377" i="1"/>
  <c r="C377" i="1" s="1"/>
  <c r="B381" i="1"/>
  <c r="C381" i="1" s="1"/>
  <c r="B385" i="1"/>
  <c r="C385" i="1" s="1"/>
  <c r="B389" i="1"/>
  <c r="C389" i="1" s="1"/>
  <c r="B393" i="1"/>
  <c r="C393" i="1" s="1"/>
  <c r="B397" i="1"/>
  <c r="C397" i="1" s="1"/>
  <c r="B401" i="1"/>
  <c r="C401" i="1" s="1"/>
  <c r="B405" i="1"/>
  <c r="C405" i="1" s="1"/>
  <c r="B409" i="1"/>
  <c r="C409" i="1" s="1"/>
  <c r="B413" i="1"/>
  <c r="C413" i="1" s="1"/>
  <c r="B417" i="1"/>
  <c r="C417" i="1" s="1"/>
  <c r="B421" i="1"/>
  <c r="C421" i="1" s="1"/>
  <c r="B425" i="1"/>
  <c r="C425" i="1" s="1"/>
  <c r="B429" i="1"/>
  <c r="C429" i="1" s="1"/>
  <c r="B433" i="1"/>
  <c r="C433" i="1" s="1"/>
  <c r="B437" i="1"/>
  <c r="C437" i="1" s="1"/>
  <c r="B441" i="1"/>
  <c r="C441" i="1" s="1"/>
  <c r="B445" i="1"/>
  <c r="C445" i="1" s="1"/>
  <c r="B449" i="1"/>
  <c r="C449" i="1" s="1"/>
  <c r="B453" i="1"/>
  <c r="C453" i="1" s="1"/>
  <c r="B346" i="1"/>
  <c r="C346" i="1" s="1"/>
  <c r="B354" i="1"/>
  <c r="C354" i="1" s="1"/>
  <c r="B362" i="1"/>
  <c r="C362" i="1" s="1"/>
  <c r="B370" i="1"/>
  <c r="B378" i="1"/>
  <c r="C378" i="1" s="1"/>
  <c r="B386" i="1"/>
  <c r="C386" i="1" s="1"/>
  <c r="B394" i="1"/>
  <c r="C394" i="1" s="1"/>
  <c r="B398" i="1"/>
  <c r="C398" i="1" s="1"/>
  <c r="B406" i="1"/>
  <c r="C406" i="1" s="1"/>
  <c r="B418" i="1"/>
  <c r="C418" i="1" s="1"/>
  <c r="B426" i="1"/>
  <c r="C426" i="1" s="1"/>
  <c r="B430" i="1"/>
  <c r="B438" i="1"/>
  <c r="C438" i="1" s="1"/>
  <c r="B446" i="1"/>
  <c r="C446" i="1" s="1"/>
  <c r="B450" i="1"/>
  <c r="C450" i="1" s="1"/>
  <c r="B423" i="1"/>
  <c r="C423" i="1" s="1"/>
  <c r="B435" i="1"/>
  <c r="C435" i="1" s="1"/>
  <c r="B447" i="1"/>
  <c r="C447" i="1" s="1"/>
  <c r="B256" i="1"/>
  <c r="B268" i="1"/>
  <c r="B272" i="1"/>
  <c r="C272" i="1" s="1"/>
  <c r="B280" i="1"/>
  <c r="C280" i="1" s="1"/>
  <c r="B292" i="1"/>
  <c r="C292" i="1" s="1"/>
  <c r="B304" i="1"/>
  <c r="C304" i="1" s="1"/>
  <c r="B316" i="1"/>
  <c r="C316" i="1" s="1"/>
  <c r="B328" i="1"/>
  <c r="C328" i="1" s="1"/>
  <c r="B340" i="1"/>
  <c r="C340" i="1" s="1"/>
  <c r="B352" i="1"/>
  <c r="C352" i="1" s="1"/>
  <c r="B364" i="1"/>
  <c r="C364" i="1" s="1"/>
  <c r="B376" i="1"/>
  <c r="C376" i="1" s="1"/>
  <c r="B388" i="1"/>
  <c r="C388" i="1" s="1"/>
  <c r="B400" i="1"/>
  <c r="C400" i="1" s="1"/>
  <c r="B408" i="1"/>
  <c r="C408" i="1" s="1"/>
  <c r="B424" i="1"/>
  <c r="C424" i="1" s="1"/>
  <c r="B436" i="1"/>
  <c r="C436" i="1" s="1"/>
  <c r="B448" i="1"/>
  <c r="C448" i="1" s="1"/>
  <c r="B452" i="1"/>
  <c r="C452" i="1" s="1"/>
  <c r="B41" i="1"/>
  <c r="C41" i="1" s="1"/>
  <c r="B47" i="1"/>
  <c r="B233" i="1"/>
  <c r="B228" i="1"/>
  <c r="B54" i="1"/>
  <c r="B182" i="1"/>
  <c r="B169" i="1"/>
  <c r="B164" i="1"/>
  <c r="B127" i="1"/>
  <c r="B118" i="1"/>
  <c r="B105" i="1"/>
  <c r="B100" i="1"/>
  <c r="B95" i="1"/>
  <c r="B230" i="1"/>
  <c r="B166" i="1"/>
  <c r="B102" i="1"/>
  <c r="B235" i="1"/>
  <c r="B217" i="1"/>
  <c r="B153" i="1"/>
  <c r="B89" i="1"/>
  <c r="B203" i="1"/>
  <c r="B212" i="1"/>
  <c r="B148" i="1"/>
  <c r="B84" i="1"/>
  <c r="B219" i="1"/>
  <c r="B79" i="1"/>
  <c r="B214" i="1"/>
  <c r="B150" i="1"/>
  <c r="B86" i="1"/>
  <c r="B179" i="1"/>
  <c r="B201" i="1"/>
  <c r="B137" i="1"/>
  <c r="B73" i="1"/>
  <c r="B155" i="1"/>
  <c r="B196" i="1"/>
  <c r="B132" i="1"/>
  <c r="B68" i="1"/>
  <c r="B175" i="1"/>
  <c r="B63" i="1"/>
  <c r="B198" i="1"/>
  <c r="B134" i="1"/>
  <c r="B70" i="1"/>
  <c r="B135" i="1"/>
  <c r="B185" i="1"/>
  <c r="B121" i="1"/>
  <c r="B57" i="1"/>
  <c r="B99" i="1"/>
  <c r="B180" i="1"/>
  <c r="B116" i="1"/>
  <c r="B52" i="1"/>
  <c r="B211" i="1"/>
  <c r="B163" i="1"/>
  <c r="B115" i="1"/>
  <c r="B91" i="1"/>
  <c r="B75" i="1"/>
  <c r="B59" i="1"/>
  <c r="B43" i="1"/>
  <c r="C43" i="1" s="1"/>
  <c r="B226" i="1"/>
  <c r="B210" i="1"/>
  <c r="B194" i="1"/>
  <c r="B178" i="1"/>
  <c r="B162" i="1"/>
  <c r="B146" i="1"/>
  <c r="B130" i="1"/>
  <c r="B114" i="1"/>
  <c r="B98" i="1"/>
  <c r="B82" i="1"/>
  <c r="B66" i="1"/>
  <c r="B50" i="1"/>
  <c r="B223" i="1"/>
  <c r="B167" i="1"/>
  <c r="B123" i="1"/>
  <c r="B229" i="1"/>
  <c r="B213" i="1"/>
  <c r="B197" i="1"/>
  <c r="B181" i="1"/>
  <c r="B165" i="1"/>
  <c r="B149" i="1"/>
  <c r="B133" i="1"/>
  <c r="B117" i="1"/>
  <c r="B101" i="1"/>
  <c r="B85" i="1"/>
  <c r="B69" i="1"/>
  <c r="B53" i="1"/>
  <c r="B239" i="1"/>
  <c r="B195" i="1"/>
  <c r="B143" i="1"/>
  <c r="B39" i="1"/>
  <c r="G78" i="1" s="1"/>
  <c r="B224" i="1"/>
  <c r="B208" i="1"/>
  <c r="B192" i="1"/>
  <c r="B176" i="1"/>
  <c r="B160" i="1"/>
  <c r="B144" i="1"/>
  <c r="B128" i="1"/>
  <c r="B112" i="1"/>
  <c r="B96" i="1"/>
  <c r="B80" i="1"/>
  <c r="B64" i="1"/>
  <c r="B48" i="1"/>
  <c r="B199" i="1"/>
  <c r="B151" i="1"/>
  <c r="B111" i="1"/>
  <c r="B87" i="1"/>
  <c r="B71" i="1"/>
  <c r="B55" i="1"/>
  <c r="B238" i="1"/>
  <c r="B222" i="1"/>
  <c r="B206" i="1"/>
  <c r="B190" i="1"/>
  <c r="B174" i="1"/>
  <c r="B158" i="1"/>
  <c r="B142" i="1"/>
  <c r="B126" i="1"/>
  <c r="B110" i="1"/>
  <c r="B94" i="1"/>
  <c r="B78" i="1"/>
  <c r="B62" i="1"/>
  <c r="B46" i="1"/>
  <c r="C46" i="1" s="1"/>
  <c r="B207" i="1"/>
  <c r="B159" i="1"/>
  <c r="B103" i="1"/>
  <c r="B225" i="1"/>
  <c r="B209" i="1"/>
  <c r="B193" i="1"/>
  <c r="B177" i="1"/>
  <c r="B161" i="1"/>
  <c r="B145" i="1"/>
  <c r="B129" i="1"/>
  <c r="B113" i="1"/>
  <c r="B97" i="1"/>
  <c r="B81" i="1"/>
  <c r="B65" i="1"/>
  <c r="B49" i="1"/>
  <c r="B227" i="1"/>
  <c r="B183" i="1"/>
  <c r="B131" i="1"/>
  <c r="B236" i="1"/>
  <c r="B220" i="1"/>
  <c r="B204" i="1"/>
  <c r="B188" i="1"/>
  <c r="B172" i="1"/>
  <c r="B156" i="1"/>
  <c r="B140" i="1"/>
  <c r="B124" i="1"/>
  <c r="B108" i="1"/>
  <c r="B92" i="1"/>
  <c r="B76" i="1"/>
  <c r="B60" i="1"/>
  <c r="B44" i="1"/>
  <c r="C44" i="1" s="1"/>
  <c r="B231" i="1"/>
  <c r="B187" i="1"/>
  <c r="B139" i="1"/>
  <c r="B107" i="1"/>
  <c r="B83" i="1"/>
  <c r="B67" i="1"/>
  <c r="B51" i="1"/>
  <c r="B234" i="1"/>
  <c r="B218" i="1"/>
  <c r="B202" i="1"/>
  <c r="B186" i="1"/>
  <c r="B170" i="1"/>
  <c r="B154" i="1"/>
  <c r="B138" i="1"/>
  <c r="B122" i="1"/>
  <c r="B106" i="1"/>
  <c r="B90" i="1"/>
  <c r="B74" i="1"/>
  <c r="B58" i="1"/>
  <c r="B42" i="1"/>
  <c r="C42" i="1" s="1"/>
  <c r="B191" i="1"/>
  <c r="B147" i="1"/>
  <c r="B237" i="1"/>
  <c r="B221" i="1"/>
  <c r="B205" i="1"/>
  <c r="B189" i="1"/>
  <c r="B173" i="1"/>
  <c r="B157" i="1"/>
  <c r="B141" i="1"/>
  <c r="B125" i="1"/>
  <c r="B109" i="1"/>
  <c r="B93" i="1"/>
  <c r="B77" i="1"/>
  <c r="B61" i="1"/>
  <c r="B45" i="1"/>
  <c r="C45" i="1" s="1"/>
  <c r="B215" i="1"/>
  <c r="B171" i="1"/>
  <c r="B119" i="1"/>
  <c r="B232" i="1"/>
  <c r="B216" i="1"/>
  <c r="B200" i="1"/>
  <c r="B184" i="1"/>
  <c r="B168" i="1"/>
  <c r="B152" i="1"/>
  <c r="B136" i="1"/>
  <c r="B120" i="1"/>
  <c r="B104" i="1"/>
  <c r="B88" i="1"/>
  <c r="B72" i="1"/>
  <c r="B56" i="1"/>
  <c r="C298" i="1"/>
  <c r="C314" i="1"/>
  <c r="C370" i="1"/>
  <c r="C382" i="1"/>
  <c r="C430" i="1"/>
  <c r="C253" i="1"/>
  <c r="E253" i="1" s="1"/>
  <c r="C259" i="1"/>
  <c r="C275" i="1"/>
  <c r="C323" i="1"/>
  <c r="C339" i="1"/>
  <c r="C387" i="1"/>
  <c r="C403" i="1"/>
  <c r="C373" i="1"/>
  <c r="C268" i="1"/>
  <c r="C276" i="1"/>
  <c r="C324" i="1"/>
  <c r="C416" i="1"/>
  <c r="C261" i="1"/>
  <c r="C277" i="1"/>
  <c r="C325" i="1"/>
  <c r="C341" i="1"/>
  <c r="P18" i="1"/>
  <c r="C40" i="1"/>
  <c r="E40" i="1" s="1"/>
  <c r="D8" i="1"/>
  <c r="P28" i="1" s="1"/>
  <c r="F40" i="1"/>
  <c r="F162" i="1"/>
  <c r="F98" i="1"/>
  <c r="F121" i="1"/>
  <c r="F218" i="1"/>
  <c r="F234" i="1"/>
  <c r="F47" i="1"/>
  <c r="F194" i="1"/>
  <c r="F130" i="1"/>
  <c r="F62" i="1"/>
  <c r="F97" i="1"/>
  <c r="F160" i="1"/>
  <c r="F226" i="1"/>
  <c r="F178" i="1"/>
  <c r="F114" i="1"/>
  <c r="F95" i="1"/>
  <c r="F87" i="1"/>
  <c r="F210" i="1"/>
  <c r="F146" i="1"/>
  <c r="F82" i="1"/>
  <c r="F61" i="1"/>
  <c r="F108" i="1"/>
  <c r="F202" i="1"/>
  <c r="F186" i="1"/>
  <c r="F170" i="1"/>
  <c r="F154" i="1"/>
  <c r="F138" i="1"/>
  <c r="F122" i="1"/>
  <c r="F106" i="1"/>
  <c r="F90" i="1"/>
  <c r="F70" i="1"/>
  <c r="F199" i="1"/>
  <c r="F55" i="1"/>
  <c r="F128" i="1"/>
  <c r="F39" i="1"/>
  <c r="F60" i="1"/>
  <c r="F103" i="1"/>
  <c r="F77" i="1"/>
  <c r="F183" i="1"/>
  <c r="F219" i="1"/>
  <c r="F230" i="1"/>
  <c r="F214" i="1"/>
  <c r="F198" i="1"/>
  <c r="F182" i="1"/>
  <c r="F166" i="1"/>
  <c r="F150" i="1"/>
  <c r="F134" i="1"/>
  <c r="F118" i="1"/>
  <c r="F102" i="1"/>
  <c r="F86" i="1"/>
  <c r="F74" i="1"/>
  <c r="F129" i="1"/>
  <c r="F51" i="1"/>
  <c r="F79" i="1"/>
  <c r="F112" i="1"/>
  <c r="F57" i="1"/>
  <c r="F120" i="1"/>
  <c r="F93" i="1"/>
  <c r="F66" i="1"/>
  <c r="F238" i="1"/>
  <c r="F222" i="1"/>
  <c r="F206" i="1"/>
  <c r="F190" i="1"/>
  <c r="F174" i="1"/>
  <c r="F158" i="1"/>
  <c r="F142" i="1"/>
  <c r="F126" i="1"/>
  <c r="F110" i="1"/>
  <c r="F94" i="1"/>
  <c r="F54" i="1"/>
  <c r="F46" i="1"/>
  <c r="F80" i="1"/>
  <c r="F143" i="1"/>
  <c r="F43" i="1"/>
  <c r="F69" i="1"/>
  <c r="F89" i="1"/>
  <c r="F137" i="1"/>
  <c r="F141" i="1"/>
  <c r="F211" i="1"/>
  <c r="F49" i="1"/>
  <c r="F119" i="1"/>
  <c r="F167" i="1"/>
  <c r="F123" i="1"/>
  <c r="F147" i="1"/>
  <c r="F78" i="1"/>
  <c r="F42" i="1"/>
  <c r="F144" i="1"/>
  <c r="F71" i="1"/>
  <c r="F155" i="1"/>
  <c r="F65" i="1"/>
  <c r="F169" i="1"/>
  <c r="F64" i="1"/>
  <c r="F45" i="1"/>
  <c r="F104" i="1"/>
  <c r="F136" i="1"/>
  <c r="F91" i="1"/>
  <c r="F124" i="1"/>
  <c r="F131" i="1"/>
  <c r="F196" i="1"/>
  <c r="F216" i="1"/>
  <c r="F149" i="1"/>
  <c r="F201" i="1"/>
  <c r="F44" i="1"/>
  <c r="F113" i="1"/>
  <c r="F58" i="1"/>
  <c r="F127" i="1"/>
  <c r="F68" i="1"/>
  <c r="F53" i="1"/>
  <c r="F88" i="1"/>
  <c r="F105" i="1"/>
  <c r="F135" i="1"/>
  <c r="F76" i="1"/>
  <c r="F107" i="1"/>
  <c r="F139" i="1"/>
  <c r="F101" i="1"/>
  <c r="F177" i="1"/>
  <c r="F172" i="1"/>
  <c r="F75" i="1"/>
  <c r="F92" i="1"/>
  <c r="F109" i="1"/>
  <c r="F140" i="1"/>
  <c r="F84" i="1"/>
  <c r="F159" i="1"/>
  <c r="F164" i="1"/>
  <c r="F188" i="1"/>
  <c r="F125" i="1"/>
  <c r="F168" i="1"/>
  <c r="F100" i="1"/>
  <c r="F148" i="1"/>
  <c r="F208" i="1"/>
  <c r="F197" i="1"/>
  <c r="F227" i="1"/>
  <c r="F152" i="1"/>
  <c r="F83" i="1"/>
  <c r="F116" i="1"/>
  <c r="F209" i="1"/>
  <c r="F191" i="1"/>
  <c r="F179" i="1"/>
  <c r="F157" i="1"/>
  <c r="F205" i="1"/>
  <c r="F145" i="1"/>
  <c r="F99" i="1"/>
  <c r="F117" i="1"/>
  <c r="F185" i="1"/>
  <c r="F176" i="1"/>
  <c r="F223" i="1"/>
  <c r="F180" i="1"/>
  <c r="F156" i="1"/>
  <c r="F212" i="1"/>
  <c r="F220" i="1"/>
  <c r="F81" i="1"/>
  <c r="F224" i="1"/>
  <c r="F85" i="1"/>
  <c r="F115" i="1"/>
  <c r="F133" i="1"/>
  <c r="F200" i="1"/>
  <c r="F161" i="1"/>
  <c r="F193" i="1"/>
  <c r="F163" i="1"/>
  <c r="F181" i="1"/>
  <c r="F228" i="1"/>
  <c r="F173" i="1"/>
  <c r="F203" i="1"/>
  <c r="F237" i="1"/>
  <c r="F217" i="1"/>
  <c r="F184" i="1"/>
  <c r="F50" i="1"/>
  <c r="F231" i="1"/>
  <c r="F132" i="1"/>
  <c r="F153" i="1"/>
  <c r="F239" i="1"/>
  <c r="F175" i="1"/>
  <c r="F192" i="1"/>
  <c r="F225" i="1"/>
  <c r="F165" i="1"/>
  <c r="F195" i="1"/>
  <c r="F213" i="1"/>
  <c r="F171" i="1"/>
  <c r="F189" i="1"/>
  <c r="F204" i="1"/>
  <c r="F235" i="1"/>
  <c r="F215" i="1"/>
  <c r="F232" i="1"/>
  <c r="F72" i="1"/>
  <c r="H38" i="1"/>
  <c r="F187" i="1"/>
  <c r="F229" i="1"/>
  <c r="F221" i="1"/>
  <c r="F236" i="1"/>
  <c r="F233" i="1"/>
  <c r="F151" i="1"/>
  <c r="F59" i="1"/>
  <c r="F207" i="1"/>
  <c r="F56" i="1"/>
  <c r="F48" i="1"/>
  <c r="F41" i="1"/>
  <c r="F73" i="1"/>
  <c r="F63" i="1"/>
  <c r="F96" i="1"/>
  <c r="F52" i="1"/>
  <c r="F111" i="1"/>
  <c r="F67" i="1"/>
  <c r="A42" i="1"/>
  <c r="A256" i="1"/>
  <c r="C47" i="1" l="1"/>
  <c r="F240" i="1"/>
  <c r="G236" i="1"/>
  <c r="G156" i="1"/>
  <c r="G193" i="1"/>
  <c r="G75" i="1"/>
  <c r="G225" i="1"/>
  <c r="G217" i="1"/>
  <c r="G206" i="1"/>
  <c r="G183" i="1"/>
  <c r="G45" i="1"/>
  <c r="G144" i="1"/>
  <c r="G214" i="1"/>
  <c r="G59" i="1"/>
  <c r="G205" i="1"/>
  <c r="G140" i="1"/>
  <c r="G79" i="1"/>
  <c r="G227" i="1"/>
  <c r="G66" i="1"/>
  <c r="G67" i="1"/>
  <c r="G133" i="1"/>
  <c r="G219" i="1"/>
  <c r="G102" i="1"/>
  <c r="G162" i="1"/>
  <c r="G132" i="1"/>
  <c r="G126" i="1"/>
  <c r="G131" i="1"/>
  <c r="G176" i="1"/>
  <c r="G139" i="1"/>
  <c r="G136" i="1"/>
  <c r="G199" i="1"/>
  <c r="G85" i="1"/>
  <c r="G160" i="1"/>
  <c r="G230" i="1"/>
  <c r="G210" i="1"/>
  <c r="G71" i="1"/>
  <c r="G44" i="1"/>
  <c r="G198" i="1"/>
  <c r="G96" i="1"/>
  <c r="G181" i="1"/>
  <c r="G150" i="1"/>
  <c r="G65" i="1"/>
  <c r="G204" i="1"/>
  <c r="G167" i="1"/>
  <c r="G68" i="1"/>
  <c r="G127" i="1"/>
  <c r="G233" i="1"/>
  <c r="G88" i="1"/>
  <c r="G86" i="1"/>
  <c r="I38" i="1"/>
  <c r="G39" i="1"/>
  <c r="C39" i="1"/>
  <c r="H93" i="1" s="1"/>
  <c r="G120" i="1"/>
  <c r="G135" i="1"/>
  <c r="G54" i="1"/>
  <c r="G83" i="1"/>
  <c r="G166" i="1"/>
  <c r="G42" i="1"/>
  <c r="G142" i="1"/>
  <c r="G105" i="1"/>
  <c r="G157" i="1"/>
  <c r="G55" i="1"/>
  <c r="G186" i="1"/>
  <c r="G117" i="1"/>
  <c r="G46" i="1"/>
  <c r="G114" i="1"/>
  <c r="G41" i="1"/>
  <c r="G81" i="1"/>
  <c r="G168" i="1"/>
  <c r="G238" i="1"/>
  <c r="G146" i="1"/>
  <c r="G124" i="1"/>
  <c r="G60" i="1"/>
  <c r="G72" i="1"/>
  <c r="G116" i="1"/>
  <c r="G119" i="1"/>
  <c r="G129" i="1"/>
  <c r="G195" i="1"/>
  <c r="G161" i="1"/>
  <c r="G223" i="1"/>
  <c r="G231" i="1"/>
  <c r="G194" i="1"/>
  <c r="G98" i="1"/>
  <c r="G108" i="1"/>
  <c r="G77" i="1"/>
  <c r="G99" i="1"/>
  <c r="G121" i="1"/>
  <c r="G112" i="1"/>
  <c r="G188" i="1"/>
  <c r="G159" i="1"/>
  <c r="G184" i="1"/>
  <c r="G239" i="1"/>
  <c r="G125" i="1"/>
  <c r="G179" i="1"/>
  <c r="G63" i="1"/>
  <c r="G196" i="1"/>
  <c r="G197" i="1"/>
  <c r="G143" i="1"/>
  <c r="G237" i="1"/>
  <c r="G200" i="1"/>
  <c r="G212" i="1"/>
  <c r="G47" i="1"/>
  <c r="G91" i="1"/>
  <c r="G172" i="1"/>
  <c r="G70" i="1"/>
  <c r="G48" i="1"/>
  <c r="G74" i="1"/>
  <c r="G202" i="1"/>
  <c r="G73" i="1"/>
  <c r="G111" i="1"/>
  <c r="G232" i="1"/>
  <c r="G50" i="1"/>
  <c r="G122" i="1"/>
  <c r="G177" i="1"/>
  <c r="G182" i="1"/>
  <c r="G69" i="1"/>
  <c r="G147" i="1"/>
  <c r="G192" i="1"/>
  <c r="G207" i="1"/>
  <c r="G190" i="1"/>
  <c r="G110" i="1"/>
  <c r="G123" i="1"/>
  <c r="G152" i="1"/>
  <c r="G56" i="1"/>
  <c r="G89" i="1"/>
  <c r="G80" i="1"/>
  <c r="G149" i="1"/>
  <c r="G171" i="1"/>
  <c r="G191" i="1"/>
  <c r="G201" i="1"/>
  <c r="G213" i="1"/>
  <c r="G138" i="1"/>
  <c r="G109" i="1"/>
  <c r="G53" i="1"/>
  <c r="G52" i="1"/>
  <c r="G148" i="1"/>
  <c r="G163" i="1"/>
  <c r="G180" i="1"/>
  <c r="G220" i="1"/>
  <c r="G170" i="1"/>
  <c r="G209" i="1"/>
  <c r="G211" i="1"/>
  <c r="G51" i="1"/>
  <c r="G61" i="1"/>
  <c r="G100" i="1"/>
  <c r="G103" i="1"/>
  <c r="G113" i="1"/>
  <c r="G155" i="1"/>
  <c r="G175" i="1"/>
  <c r="G215" i="1"/>
  <c r="G106" i="1"/>
  <c r="G164" i="1"/>
  <c r="G203" i="1"/>
  <c r="G226" i="1"/>
  <c r="G134" i="1"/>
  <c r="G145" i="1"/>
  <c r="G58" i="1"/>
  <c r="G178" i="1"/>
  <c r="G153" i="1"/>
  <c r="G151" i="1"/>
  <c r="G234" i="1"/>
  <c r="G218" i="1"/>
  <c r="G49" i="1"/>
  <c r="G62" i="1"/>
  <c r="G154" i="1"/>
  <c r="G141" i="1"/>
  <c r="G221" i="1"/>
  <c r="G158" i="1"/>
  <c r="G229" i="1"/>
  <c r="G174" i="1"/>
  <c r="G82" i="1"/>
  <c r="G93" i="1"/>
  <c r="G92" i="1"/>
  <c r="G101" i="1"/>
  <c r="G104" i="1"/>
  <c r="G95" i="1"/>
  <c r="G165" i="1"/>
  <c r="G94" i="1"/>
  <c r="G208" i="1"/>
  <c r="G216" i="1"/>
  <c r="G228" i="1"/>
  <c r="G118" i="1"/>
  <c r="G43" i="1"/>
  <c r="G107" i="1"/>
  <c r="G84" i="1"/>
  <c r="G87" i="1"/>
  <c r="G97" i="1"/>
  <c r="G173" i="1"/>
  <c r="G235" i="1"/>
  <c r="G169" i="1"/>
  <c r="G224" i="1"/>
  <c r="G222" i="1"/>
  <c r="G90" i="1"/>
  <c r="G57" i="1"/>
  <c r="G115" i="1"/>
  <c r="G137" i="1"/>
  <c r="G128" i="1"/>
  <c r="G189" i="1"/>
  <c r="G185" i="1"/>
  <c r="G130" i="1"/>
  <c r="G76" i="1"/>
  <c r="G40" i="1"/>
  <c r="G187" i="1"/>
  <c r="G64" i="1"/>
  <c r="A257" i="1"/>
  <c r="A43" i="1"/>
  <c r="E41" i="1"/>
  <c r="C102" i="1" l="1"/>
  <c r="H114" i="1"/>
  <c r="H92" i="1"/>
  <c r="H229" i="1"/>
  <c r="H43" i="1"/>
  <c r="H39" i="1"/>
  <c r="H44" i="1"/>
  <c r="E39" i="1"/>
  <c r="H61" i="1"/>
  <c r="H73" i="1"/>
  <c r="H51" i="1"/>
  <c r="H72" i="1"/>
  <c r="H40" i="1"/>
  <c r="H57" i="1"/>
  <c r="H49" i="1"/>
  <c r="H58" i="1"/>
  <c r="H84" i="1"/>
  <c r="H81" i="1"/>
  <c r="H53" i="1"/>
  <c r="H79" i="1"/>
  <c r="H239" i="1"/>
  <c r="H223" i="1"/>
  <c r="H195" i="1"/>
  <c r="H179" i="1"/>
  <c r="H163" i="1"/>
  <c r="H135" i="1"/>
  <c r="H103" i="1"/>
  <c r="H230" i="1"/>
  <c r="H214" i="1"/>
  <c r="H192" i="1"/>
  <c r="H174" i="1"/>
  <c r="H228" i="1"/>
  <c r="H212" i="1"/>
  <c r="H184" i="1"/>
  <c r="H172" i="1"/>
  <c r="H156" i="1"/>
  <c r="H140" i="1"/>
  <c r="H132" i="1"/>
  <c r="H116" i="1"/>
  <c r="H100" i="1"/>
  <c r="H159" i="1"/>
  <c r="H185" i="1"/>
  <c r="H107" i="1"/>
  <c r="H181" i="1"/>
  <c r="H166" i="1"/>
  <c r="H97" i="1"/>
  <c r="H117" i="1"/>
  <c r="H205" i="1"/>
  <c r="H149" i="1"/>
  <c r="H203" i="1"/>
  <c r="H154" i="1"/>
  <c r="H130" i="1"/>
  <c r="H99" i="1"/>
  <c r="H186" i="1"/>
  <c r="H137" i="1"/>
  <c r="H98" i="1"/>
  <c r="H177" i="1"/>
  <c r="H91" i="1"/>
  <c r="H125" i="1"/>
  <c r="H65" i="1"/>
  <c r="H87" i="1"/>
  <c r="H191" i="1"/>
  <c r="H220" i="1"/>
  <c r="H164" i="1"/>
  <c r="H124" i="1"/>
  <c r="H41" i="1"/>
  <c r="H45" i="1"/>
  <c r="H47" i="1"/>
  <c r="H54" i="1"/>
  <c r="H60" i="1"/>
  <c r="H50" i="1"/>
  <c r="H88" i="1"/>
  <c r="H85" i="1"/>
  <c r="H69" i="1"/>
  <c r="H83" i="1"/>
  <c r="H235" i="1"/>
  <c r="H219" i="1"/>
  <c r="H180" i="1"/>
  <c r="H175" i="1"/>
  <c r="H155" i="1"/>
  <c r="H131" i="1"/>
  <c r="H78" i="1"/>
  <c r="H226" i="1"/>
  <c r="H207" i="1"/>
  <c r="H206" i="1"/>
  <c r="H86" i="1"/>
  <c r="H224" i="1"/>
  <c r="H199" i="1"/>
  <c r="H198" i="1"/>
  <c r="H168" i="1"/>
  <c r="H152" i="1"/>
  <c r="H136" i="1"/>
  <c r="H128" i="1"/>
  <c r="H112" i="1"/>
  <c r="H96" i="1"/>
  <c r="H151" i="1"/>
  <c r="H127" i="1"/>
  <c r="H64" i="1"/>
  <c r="H113" i="1"/>
  <c r="H150" i="1"/>
  <c r="H213" i="1"/>
  <c r="H95" i="1"/>
  <c r="H102" i="1"/>
  <c r="H189" i="1"/>
  <c r="H202" i="1"/>
  <c r="H146" i="1"/>
  <c r="H122" i="1"/>
  <c r="H94" i="1"/>
  <c r="H169" i="1"/>
  <c r="H129" i="1"/>
  <c r="H142" i="1"/>
  <c r="H188" i="1"/>
  <c r="H101" i="1"/>
  <c r="H52" i="1"/>
  <c r="H46" i="1"/>
  <c r="H48" i="1"/>
  <c r="H74" i="1"/>
  <c r="H62" i="1"/>
  <c r="H76" i="1"/>
  <c r="H66" i="1"/>
  <c r="H42" i="1"/>
  <c r="H231" i="1"/>
  <c r="H215" i="1"/>
  <c r="H196" i="1"/>
  <c r="H171" i="1"/>
  <c r="H147" i="1"/>
  <c r="H238" i="1"/>
  <c r="H190" i="1"/>
  <c r="H183" i="1"/>
  <c r="H148" i="1"/>
  <c r="H67" i="1"/>
  <c r="H70" i="1"/>
  <c r="H63" i="1"/>
  <c r="H56" i="1"/>
  <c r="H59" i="1"/>
  <c r="H80" i="1"/>
  <c r="H77" i="1"/>
  <c r="H71" i="1"/>
  <c r="H75" i="1"/>
  <c r="H90" i="1"/>
  <c r="H227" i="1"/>
  <c r="H211" i="1"/>
  <c r="H210" i="1"/>
  <c r="H167" i="1"/>
  <c r="H139" i="1"/>
  <c r="H115" i="1"/>
  <c r="H234" i="1"/>
  <c r="H218" i="1"/>
  <c r="H208" i="1"/>
  <c r="H178" i="1"/>
  <c r="H232" i="1"/>
  <c r="H216" i="1"/>
  <c r="H200" i="1"/>
  <c r="H176" i="1"/>
  <c r="H160" i="1"/>
  <c r="H144" i="1"/>
  <c r="H201" i="1"/>
  <c r="H120" i="1"/>
  <c r="H104" i="1"/>
  <c r="H194" i="1"/>
  <c r="H193" i="1"/>
  <c r="H111" i="1"/>
  <c r="H153" i="1"/>
  <c r="H204" i="1"/>
  <c r="H118" i="1"/>
  <c r="H141" i="1"/>
  <c r="H158" i="1"/>
  <c r="H173" i="1"/>
  <c r="H225" i="1"/>
  <c r="H162" i="1"/>
  <c r="H197" i="1"/>
  <c r="H106" i="1"/>
  <c r="H221" i="1"/>
  <c r="H145" i="1"/>
  <c r="H105" i="1"/>
  <c r="H233" i="1"/>
  <c r="H110" i="1"/>
  <c r="H133" i="1"/>
  <c r="H55" i="1"/>
  <c r="H68" i="1"/>
  <c r="H89" i="1"/>
  <c r="H123" i="1"/>
  <c r="H222" i="1"/>
  <c r="H236" i="1"/>
  <c r="H182" i="1"/>
  <c r="H209" i="1"/>
  <c r="H126" i="1"/>
  <c r="H161" i="1"/>
  <c r="H170" i="1"/>
  <c r="H165" i="1"/>
  <c r="H119" i="1"/>
  <c r="H82" i="1"/>
  <c r="H237" i="1"/>
  <c r="H109" i="1"/>
  <c r="H134" i="1"/>
  <c r="H143" i="1"/>
  <c r="H157" i="1"/>
  <c r="H121" i="1"/>
  <c r="H138" i="1"/>
  <c r="H217" i="1"/>
  <c r="H187" i="1"/>
  <c r="H108" i="1"/>
  <c r="G240" i="1"/>
  <c r="J38" i="1"/>
  <c r="I135" i="1"/>
  <c r="I64" i="1"/>
  <c r="I120" i="1"/>
  <c r="I53" i="1"/>
  <c r="I45" i="1"/>
  <c r="I57" i="1"/>
  <c r="I49" i="1"/>
  <c r="I41" i="1"/>
  <c r="I69" i="1"/>
  <c r="I60" i="1"/>
  <c r="I207" i="1"/>
  <c r="I229" i="1"/>
  <c r="I195" i="1"/>
  <c r="I180" i="1"/>
  <c r="I165" i="1"/>
  <c r="I235" i="1"/>
  <c r="I220" i="1"/>
  <c r="I205" i="1"/>
  <c r="I189" i="1"/>
  <c r="I155" i="1"/>
  <c r="I199" i="1"/>
  <c r="I184" i="1"/>
  <c r="I169" i="1"/>
  <c r="I160" i="1"/>
  <c r="I123" i="1"/>
  <c r="I108" i="1"/>
  <c r="I93" i="1"/>
  <c r="I147" i="1"/>
  <c r="I132" i="1"/>
  <c r="I117" i="1"/>
  <c r="I83" i="1"/>
  <c r="I72" i="1"/>
  <c r="I149" i="1"/>
  <c r="I144" i="1"/>
  <c r="I129" i="1"/>
  <c r="I95" i="1"/>
  <c r="I80" i="1"/>
  <c r="I39" i="1"/>
  <c r="I73" i="1"/>
  <c r="I47" i="1"/>
  <c r="I103" i="1"/>
  <c r="I193" i="1"/>
  <c r="I56" i="1"/>
  <c r="I67" i="1"/>
  <c r="I104" i="1"/>
  <c r="I225" i="1"/>
  <c r="I228" i="1"/>
  <c r="I213" i="1"/>
  <c r="I179" i="1"/>
  <c r="I164" i="1"/>
  <c r="I203" i="1"/>
  <c r="I188" i="1"/>
  <c r="I173" i="1"/>
  <c r="I183" i="1"/>
  <c r="I168" i="1"/>
  <c r="I153" i="1"/>
  <c r="I141" i="1"/>
  <c r="I107" i="1"/>
  <c r="I92" i="1"/>
  <c r="I77" i="1"/>
  <c r="I233" i="1"/>
  <c r="I192" i="1"/>
  <c r="I131" i="1"/>
  <c r="I116" i="1"/>
  <c r="I101" i="1"/>
  <c r="I231" i="1"/>
  <c r="I191" i="1"/>
  <c r="I161" i="1"/>
  <c r="I143" i="1"/>
  <c r="I128" i="1"/>
  <c r="I113" i="1"/>
  <c r="I79" i="1"/>
  <c r="I136" i="1"/>
  <c r="I216" i="1"/>
  <c r="I137" i="1"/>
  <c r="I52" i="1"/>
  <c r="I63" i="1"/>
  <c r="I68" i="1"/>
  <c r="I223" i="1"/>
  <c r="I208" i="1"/>
  <c r="I211" i="1"/>
  <c r="I219" i="1"/>
  <c r="I204" i="1"/>
  <c r="I196" i="1"/>
  <c r="I181" i="1"/>
  <c r="I237" i="1"/>
  <c r="I171" i="1"/>
  <c r="I156" i="1"/>
  <c r="I215" i="1"/>
  <c r="I200" i="1"/>
  <c r="I185" i="1"/>
  <c r="I139" i="1"/>
  <c r="I124" i="1"/>
  <c r="I109" i="1"/>
  <c r="I75" i="1"/>
  <c r="I177" i="1"/>
  <c r="I148" i="1"/>
  <c r="I133" i="1"/>
  <c r="I99" i="1"/>
  <c r="I84" i="1"/>
  <c r="I201" i="1"/>
  <c r="I176" i="1"/>
  <c r="I151" i="1"/>
  <c r="I145" i="1"/>
  <c r="I111" i="1"/>
  <c r="I96" i="1"/>
  <c r="I81" i="1"/>
  <c r="I43" i="1"/>
  <c r="I61" i="1"/>
  <c r="I121" i="1"/>
  <c r="I40" i="1"/>
  <c r="I51" i="1"/>
  <c r="I71" i="1"/>
  <c r="I159" i="1"/>
  <c r="I50" i="1"/>
  <c r="I66" i="1"/>
  <c r="I227" i="1"/>
  <c r="I212" i="1"/>
  <c r="I236" i="1"/>
  <c r="I217" i="1"/>
  <c r="I152" i="1"/>
  <c r="I91" i="1"/>
  <c r="I100" i="1"/>
  <c r="I85" i="1"/>
  <c r="I65" i="1"/>
  <c r="I87" i="1"/>
  <c r="I44" i="1"/>
  <c r="I119" i="1"/>
  <c r="I46" i="1"/>
  <c r="I70" i="1"/>
  <c r="I86" i="1"/>
  <c r="I102" i="1"/>
  <c r="I118" i="1"/>
  <c r="I134" i="1"/>
  <c r="I150" i="1"/>
  <c r="I166" i="1"/>
  <c r="I182" i="1"/>
  <c r="I198" i="1"/>
  <c r="I214" i="1"/>
  <c r="I230" i="1"/>
  <c r="I105" i="1"/>
  <c r="I239" i="1"/>
  <c r="I224" i="1"/>
  <c r="I209" i="1"/>
  <c r="I197" i="1"/>
  <c r="I163" i="1"/>
  <c r="I187" i="1"/>
  <c r="I232" i="1"/>
  <c r="I175" i="1"/>
  <c r="I76" i="1"/>
  <c r="I127" i="1"/>
  <c r="I48" i="1"/>
  <c r="I59" i="1"/>
  <c r="I54" i="1"/>
  <c r="I74" i="1"/>
  <c r="I90" i="1"/>
  <c r="I106" i="1"/>
  <c r="I122" i="1"/>
  <c r="I138" i="1"/>
  <c r="I154" i="1"/>
  <c r="I170" i="1"/>
  <c r="I186" i="1"/>
  <c r="I202" i="1"/>
  <c r="I218" i="1"/>
  <c r="I234" i="1"/>
  <c r="I167" i="1"/>
  <c r="I140" i="1"/>
  <c r="I125" i="1"/>
  <c r="I115" i="1"/>
  <c r="I42" i="1"/>
  <c r="I62" i="1"/>
  <c r="I82" i="1"/>
  <c r="I98" i="1"/>
  <c r="I114" i="1"/>
  <c r="I130" i="1"/>
  <c r="I146" i="1"/>
  <c r="I162" i="1"/>
  <c r="I178" i="1"/>
  <c r="I194" i="1"/>
  <c r="I210" i="1"/>
  <c r="I226" i="1"/>
  <c r="I94" i="1"/>
  <c r="I158" i="1"/>
  <c r="I222" i="1"/>
  <c r="I172" i="1"/>
  <c r="I157" i="1"/>
  <c r="I88" i="1"/>
  <c r="I89" i="1"/>
  <c r="I110" i="1"/>
  <c r="I174" i="1"/>
  <c r="I238" i="1"/>
  <c r="I112" i="1"/>
  <c r="I97" i="1"/>
  <c r="I55" i="1"/>
  <c r="I78" i="1"/>
  <c r="I142" i="1"/>
  <c r="I206" i="1"/>
  <c r="I126" i="1"/>
  <c r="I190" i="1"/>
  <c r="I58" i="1"/>
  <c r="I221" i="1"/>
  <c r="A258" i="1"/>
  <c r="E257" i="1"/>
  <c r="E42" i="1"/>
  <c r="A44" i="1"/>
  <c r="C147" i="1" l="1"/>
  <c r="C128" i="1"/>
  <c r="C64" i="1"/>
  <c r="C162" i="1"/>
  <c r="C84" i="1"/>
  <c r="C55" i="1"/>
  <c r="C111" i="1"/>
  <c r="C105" i="1"/>
  <c r="C235" i="1"/>
  <c r="C59" i="1"/>
  <c r="C134" i="1"/>
  <c r="C126" i="1"/>
  <c r="C181" i="1"/>
  <c r="C183" i="1"/>
  <c r="C112" i="1"/>
  <c r="C204" i="1"/>
  <c r="C60" i="1"/>
  <c r="C53" i="1"/>
  <c r="C101" i="1"/>
  <c r="C117" i="1"/>
  <c r="C130" i="1"/>
  <c r="C118" i="1"/>
  <c r="C174" i="1"/>
  <c r="C218" i="1"/>
  <c r="C132" i="1"/>
  <c r="C142" i="1"/>
  <c r="C154" i="1"/>
  <c r="C171" i="1"/>
  <c r="C150" i="1"/>
  <c r="C120" i="1"/>
  <c r="C129" i="1"/>
  <c r="C185" i="1"/>
  <c r="C187" i="1"/>
  <c r="C124" i="1"/>
  <c r="C220" i="1"/>
  <c r="C80" i="1"/>
  <c r="C65" i="1"/>
  <c r="C157" i="1"/>
  <c r="C156" i="1"/>
  <c r="C71" i="1"/>
  <c r="C61" i="1"/>
  <c r="C138" i="1"/>
  <c r="C155" i="1"/>
  <c r="C104" i="1"/>
  <c r="C73" i="1"/>
  <c r="C121" i="1"/>
  <c r="C177" i="1"/>
  <c r="C95" i="1"/>
  <c r="C87" i="1"/>
  <c r="C189" i="1"/>
  <c r="C78" i="1"/>
  <c r="C69" i="1"/>
  <c r="C50" i="1"/>
  <c r="C200" i="1"/>
  <c r="C100" i="1"/>
  <c r="C195" i="1"/>
  <c r="C212" i="1"/>
  <c r="C106" i="1"/>
  <c r="C194" i="1"/>
  <c r="C141" i="1"/>
  <c r="C193" i="1"/>
  <c r="C201" i="1"/>
  <c r="C144" i="1"/>
  <c r="C232" i="1"/>
  <c r="C90" i="1"/>
  <c r="C66" i="1"/>
  <c r="C82" i="1"/>
  <c r="C48" i="1"/>
  <c r="C123" i="1"/>
  <c r="C143" i="1"/>
  <c r="C231" i="1"/>
  <c r="C206" i="1"/>
  <c r="C113" i="1"/>
  <c r="C68" i="1"/>
  <c r="C224" i="1"/>
  <c r="C151" i="1"/>
  <c r="C122" i="1"/>
  <c r="C233" i="1"/>
  <c r="C92" i="1"/>
  <c r="C229" i="1"/>
  <c r="C163" i="1"/>
  <c r="C125" i="1"/>
  <c r="C62" i="1"/>
  <c r="C196" i="1"/>
  <c r="C166" i="1"/>
  <c r="C179" i="1"/>
  <c r="C191" i="1"/>
  <c r="C98" i="1"/>
  <c r="C119" i="1"/>
  <c r="C230" i="1"/>
  <c r="C234" i="1"/>
  <c r="C127" i="1"/>
  <c r="C202" i="1"/>
  <c r="C210" i="1"/>
  <c r="C209" i="1"/>
  <c r="C217" i="1"/>
  <c r="C148" i="1"/>
  <c r="C236" i="1"/>
  <c r="C86" i="1"/>
  <c r="C72" i="1"/>
  <c r="C192" i="1"/>
  <c r="C180" i="1"/>
  <c r="C51" i="1"/>
  <c r="C83" i="1"/>
  <c r="C110" i="1"/>
  <c r="C178" i="1"/>
  <c r="C211" i="1"/>
  <c r="C222" i="1"/>
  <c r="C136" i="1"/>
  <c r="C137" i="1"/>
  <c r="C207" i="1"/>
  <c r="C215" i="1"/>
  <c r="C140" i="1"/>
  <c r="C228" i="1"/>
  <c r="C94" i="1"/>
  <c r="C63" i="1"/>
  <c r="C133" i="1"/>
  <c r="C96" i="1"/>
  <c r="C186" i="1"/>
  <c r="C108" i="1"/>
  <c r="C158" i="1"/>
  <c r="C175" i="1"/>
  <c r="C168" i="1"/>
  <c r="C149" i="1"/>
  <c r="C221" i="1"/>
  <c r="C223" i="1"/>
  <c r="C172" i="1"/>
  <c r="C93" i="1"/>
  <c r="C49" i="1"/>
  <c r="C70" i="1"/>
  <c r="C52" i="1"/>
  <c r="C135" i="1"/>
  <c r="C114" i="1"/>
  <c r="C167" i="1"/>
  <c r="C169" i="1"/>
  <c r="C219" i="1"/>
  <c r="C76" i="1"/>
  <c r="C85" i="1"/>
  <c r="C131" i="1"/>
  <c r="C161" i="1"/>
  <c r="C184" i="1"/>
  <c r="C54" i="1"/>
  <c r="C146" i="1"/>
  <c r="C116" i="1"/>
  <c r="C58" i="1"/>
  <c r="C226" i="1"/>
  <c r="C152" i="1"/>
  <c r="C91" i="1"/>
  <c r="C170" i="1"/>
  <c r="C77" i="1"/>
  <c r="C115" i="1"/>
  <c r="C182" i="1"/>
  <c r="C213" i="1"/>
  <c r="C203" i="1"/>
  <c r="C153" i="1"/>
  <c r="C225" i="1"/>
  <c r="C227" i="1"/>
  <c r="C176" i="1"/>
  <c r="C99" i="1"/>
  <c r="C89" i="1"/>
  <c r="C79" i="1"/>
  <c r="C199" i="1"/>
  <c r="C205" i="1"/>
  <c r="C75" i="1"/>
  <c r="C57" i="1"/>
  <c r="C197" i="1"/>
  <c r="C103" i="1"/>
  <c r="C198" i="1"/>
  <c r="C159" i="1"/>
  <c r="C160" i="1"/>
  <c r="C145" i="1"/>
  <c r="C208" i="1"/>
  <c r="C216" i="1"/>
  <c r="C164" i="1"/>
  <c r="C97" i="1"/>
  <c r="C56" i="1"/>
  <c r="C173" i="1"/>
  <c r="C74" i="1"/>
  <c r="C107" i="1"/>
  <c r="C139" i="1"/>
  <c r="C214" i="1"/>
  <c r="C190" i="1"/>
  <c r="C109" i="1"/>
  <c r="C165" i="1"/>
  <c r="C237" i="1"/>
  <c r="C239" i="1"/>
  <c r="C188" i="1"/>
  <c r="C88" i="1"/>
  <c r="C67" i="1"/>
  <c r="C81" i="1"/>
  <c r="C238" i="1"/>
  <c r="H240" i="1"/>
  <c r="I240" i="1"/>
  <c r="K38" i="1"/>
  <c r="J233" i="1"/>
  <c r="J225" i="1"/>
  <c r="J206" i="1"/>
  <c r="J194" i="1"/>
  <c r="J186" i="1"/>
  <c r="J219" i="1"/>
  <c r="J175" i="1"/>
  <c r="J163" i="1"/>
  <c r="J155" i="1"/>
  <c r="J136" i="1"/>
  <c r="J126" i="1"/>
  <c r="J118" i="1"/>
  <c r="J110" i="1"/>
  <c r="J98" i="1"/>
  <c r="J90" i="1"/>
  <c r="J82" i="1"/>
  <c r="J74" i="1"/>
  <c r="J146" i="1"/>
  <c r="J133" i="1"/>
  <c r="J56" i="1"/>
  <c r="J48" i="1"/>
  <c r="J40" i="1"/>
  <c r="J236" i="1"/>
  <c r="J232" i="1"/>
  <c r="J228" i="1"/>
  <c r="J224" i="1"/>
  <c r="J218" i="1"/>
  <c r="J209" i="1"/>
  <c r="J205" i="1"/>
  <c r="J201" i="1"/>
  <c r="J197" i="1"/>
  <c r="J193" i="1"/>
  <c r="J189" i="1"/>
  <c r="J185" i="1"/>
  <c r="J181" i="1"/>
  <c r="J215" i="1"/>
  <c r="J178" i="1"/>
  <c r="J174" i="1"/>
  <c r="J170" i="1"/>
  <c r="J166" i="1"/>
  <c r="J162" i="1"/>
  <c r="J158" i="1"/>
  <c r="J154" i="1"/>
  <c r="J148" i="1"/>
  <c r="J151" i="1"/>
  <c r="J135" i="1"/>
  <c r="J129" i="1"/>
  <c r="J125" i="1"/>
  <c r="J121" i="1"/>
  <c r="J117" i="1"/>
  <c r="J113" i="1"/>
  <c r="J109" i="1"/>
  <c r="J105" i="1"/>
  <c r="J101" i="1"/>
  <c r="J97" i="1"/>
  <c r="J93" i="1"/>
  <c r="J89" i="1"/>
  <c r="J85" i="1"/>
  <c r="J81" i="1"/>
  <c r="J77" i="1"/>
  <c r="J73" i="1"/>
  <c r="J69" i="1"/>
  <c r="J142" i="1"/>
  <c r="J145" i="1"/>
  <c r="J67" i="1"/>
  <c r="J63" i="1"/>
  <c r="J59" i="1"/>
  <c r="J55" i="1"/>
  <c r="J51" i="1"/>
  <c r="J47" i="1"/>
  <c r="J43" i="1"/>
  <c r="J39" i="1"/>
  <c r="J238" i="1"/>
  <c r="J234" i="1"/>
  <c r="J230" i="1"/>
  <c r="J226" i="1"/>
  <c r="J222" i="1"/>
  <c r="J211" i="1"/>
  <c r="J207" i="1"/>
  <c r="J203" i="1"/>
  <c r="J199" i="1"/>
  <c r="J195" i="1"/>
  <c r="J191" i="1"/>
  <c r="J187" i="1"/>
  <c r="J183" i="1"/>
  <c r="J213" i="1"/>
  <c r="J212" i="1"/>
  <c r="J176" i="1"/>
  <c r="J172" i="1"/>
  <c r="J168" i="1"/>
  <c r="J164" i="1"/>
  <c r="J160" i="1"/>
  <c r="J156" i="1"/>
  <c r="J152" i="1"/>
  <c r="J140" i="1"/>
  <c r="J143" i="1"/>
  <c r="J131" i="1"/>
  <c r="J127" i="1"/>
  <c r="J123" i="1"/>
  <c r="J119" i="1"/>
  <c r="J115" i="1"/>
  <c r="J111" i="1"/>
  <c r="J107" i="1"/>
  <c r="J103" i="1"/>
  <c r="J99" i="1"/>
  <c r="J95" i="1"/>
  <c r="J91" i="1"/>
  <c r="J87" i="1"/>
  <c r="J83" i="1"/>
  <c r="J79" i="1"/>
  <c r="J75" i="1"/>
  <c r="J71" i="1"/>
  <c r="J150" i="1"/>
  <c r="J134" i="1"/>
  <c r="J137" i="1"/>
  <c r="J65" i="1"/>
  <c r="J61" i="1"/>
  <c r="J57" i="1"/>
  <c r="J53" i="1"/>
  <c r="J49" i="1"/>
  <c r="J45" i="1"/>
  <c r="J41" i="1"/>
  <c r="J237" i="1"/>
  <c r="J229" i="1"/>
  <c r="J221" i="1"/>
  <c r="J210" i="1"/>
  <c r="J202" i="1"/>
  <c r="J198" i="1"/>
  <c r="J190" i="1"/>
  <c r="J182" i="1"/>
  <c r="J179" i="1"/>
  <c r="J171" i="1"/>
  <c r="J167" i="1"/>
  <c r="J159" i="1"/>
  <c r="J220" i="1"/>
  <c r="J139" i="1"/>
  <c r="J130" i="1"/>
  <c r="J122" i="1"/>
  <c r="J114" i="1"/>
  <c r="J106" i="1"/>
  <c r="J102" i="1"/>
  <c r="J94" i="1"/>
  <c r="J86" i="1"/>
  <c r="J78" i="1"/>
  <c r="J70" i="1"/>
  <c r="J149" i="1"/>
  <c r="J64" i="1"/>
  <c r="J60" i="1"/>
  <c r="J52" i="1"/>
  <c r="J44" i="1"/>
  <c r="J223" i="1"/>
  <c r="J132" i="1"/>
  <c r="J180" i="1"/>
  <c r="J235" i="1"/>
  <c r="J196" i="1"/>
  <c r="J153" i="1"/>
  <c r="J96" i="1"/>
  <c r="J58" i="1"/>
  <c r="J231" i="1"/>
  <c r="J208" i="1"/>
  <c r="J192" i="1"/>
  <c r="J216" i="1"/>
  <c r="J165" i="1"/>
  <c r="J144" i="1"/>
  <c r="J124" i="1"/>
  <c r="J108" i="1"/>
  <c r="J92" i="1"/>
  <c r="J76" i="1"/>
  <c r="J141" i="1"/>
  <c r="J54" i="1"/>
  <c r="J68" i="1"/>
  <c r="J227" i="1"/>
  <c r="J204" i="1"/>
  <c r="J188" i="1"/>
  <c r="J177" i="1"/>
  <c r="J161" i="1"/>
  <c r="J120" i="1"/>
  <c r="J104" i="1"/>
  <c r="J88" i="1"/>
  <c r="J66" i="1"/>
  <c r="J50" i="1"/>
  <c r="J239" i="1"/>
  <c r="J184" i="1"/>
  <c r="J157" i="1"/>
  <c r="J116" i="1"/>
  <c r="J84" i="1"/>
  <c r="J46" i="1"/>
  <c r="J214" i="1"/>
  <c r="J169" i="1"/>
  <c r="J128" i="1"/>
  <c r="J80" i="1"/>
  <c r="J42" i="1"/>
  <c r="J147" i="1"/>
  <c r="J72" i="1"/>
  <c r="J200" i="1"/>
  <c r="J173" i="1"/>
  <c r="J100" i="1"/>
  <c r="J62" i="1"/>
  <c r="J217" i="1"/>
  <c r="J112" i="1"/>
  <c r="J138" i="1"/>
  <c r="E44" i="1"/>
  <c r="A45" i="1"/>
  <c r="E43" i="1"/>
  <c r="E258" i="1"/>
  <c r="A259" i="1"/>
  <c r="G5" i="1" l="1"/>
  <c r="G241" i="1" s="1"/>
  <c r="L38" i="1"/>
  <c r="K232" i="1"/>
  <c r="K224" i="1"/>
  <c r="K220" i="1"/>
  <c r="K214" i="1"/>
  <c r="K208" i="1"/>
  <c r="K204" i="1"/>
  <c r="K200" i="1"/>
  <c r="K196" i="1"/>
  <c r="K192" i="1"/>
  <c r="K188" i="1"/>
  <c r="K184" i="1"/>
  <c r="K180" i="1"/>
  <c r="K179" i="1"/>
  <c r="K175" i="1"/>
  <c r="K171" i="1"/>
  <c r="K167" i="1"/>
  <c r="K163" i="1"/>
  <c r="K159" i="1"/>
  <c r="K155" i="1"/>
  <c r="K231" i="1"/>
  <c r="K227" i="1"/>
  <c r="K143" i="1"/>
  <c r="K131" i="1"/>
  <c r="K127" i="1"/>
  <c r="K123" i="1"/>
  <c r="K119" i="1"/>
  <c r="K115" i="1"/>
  <c r="K111" i="1"/>
  <c r="K107" i="1"/>
  <c r="K103" i="1"/>
  <c r="K99" i="1"/>
  <c r="K230" i="1"/>
  <c r="K217" i="1"/>
  <c r="K218" i="1"/>
  <c r="K207" i="1"/>
  <c r="K202" i="1"/>
  <c r="K197" i="1"/>
  <c r="K191" i="1"/>
  <c r="K186" i="1"/>
  <c r="K181" i="1"/>
  <c r="K178" i="1"/>
  <c r="K173" i="1"/>
  <c r="K168" i="1"/>
  <c r="K162" i="1"/>
  <c r="K157" i="1"/>
  <c r="K239" i="1"/>
  <c r="K152" i="1"/>
  <c r="K135" i="1"/>
  <c r="K128" i="1"/>
  <c r="K122" i="1"/>
  <c r="K117" i="1"/>
  <c r="K112" i="1"/>
  <c r="K106" i="1"/>
  <c r="K101" i="1"/>
  <c r="K96" i="1"/>
  <c r="K92" i="1"/>
  <c r="K88" i="1"/>
  <c r="K84" i="1"/>
  <c r="K80" i="1"/>
  <c r="K76" i="1"/>
  <c r="K72" i="1"/>
  <c r="K68" i="1"/>
  <c r="K146" i="1"/>
  <c r="K229" i="1"/>
  <c r="K137" i="1"/>
  <c r="K144" i="1"/>
  <c r="K238" i="1"/>
  <c r="K228" i="1"/>
  <c r="K213" i="1"/>
  <c r="K211" i="1"/>
  <c r="K206" i="1"/>
  <c r="K201" i="1"/>
  <c r="K195" i="1"/>
  <c r="K190" i="1"/>
  <c r="K185" i="1"/>
  <c r="K233" i="1"/>
  <c r="K177" i="1"/>
  <c r="K172" i="1"/>
  <c r="K166" i="1"/>
  <c r="K161" i="1"/>
  <c r="K156" i="1"/>
  <c r="K223" i="1"/>
  <c r="K151" i="1"/>
  <c r="K132" i="1"/>
  <c r="K126" i="1"/>
  <c r="K121" i="1"/>
  <c r="K116" i="1"/>
  <c r="K110" i="1"/>
  <c r="K105" i="1"/>
  <c r="K100" i="1"/>
  <c r="K95" i="1"/>
  <c r="K91" i="1"/>
  <c r="K87" i="1"/>
  <c r="K83" i="1"/>
  <c r="K79" i="1"/>
  <c r="K75" i="1"/>
  <c r="K71" i="1"/>
  <c r="K67" i="1"/>
  <c r="K142" i="1"/>
  <c r="K149" i="1"/>
  <c r="K133" i="1"/>
  <c r="K140" i="1"/>
  <c r="K234" i="1"/>
  <c r="K222" i="1"/>
  <c r="K212" i="1"/>
  <c r="K209" i="1"/>
  <c r="K203" i="1"/>
  <c r="K198" i="1"/>
  <c r="K193" i="1"/>
  <c r="K187" i="1"/>
  <c r="K182" i="1"/>
  <c r="K219" i="1"/>
  <c r="K174" i="1"/>
  <c r="K169" i="1"/>
  <c r="K164" i="1"/>
  <c r="K158" i="1"/>
  <c r="K153" i="1"/>
  <c r="K235" i="1"/>
  <c r="K139" i="1"/>
  <c r="K129" i="1"/>
  <c r="K124" i="1"/>
  <c r="K118" i="1"/>
  <c r="K113" i="1"/>
  <c r="K108" i="1"/>
  <c r="K102" i="1"/>
  <c r="K97" i="1"/>
  <c r="K93" i="1"/>
  <c r="K89" i="1"/>
  <c r="K85" i="1"/>
  <c r="K81" i="1"/>
  <c r="K77" i="1"/>
  <c r="K73" i="1"/>
  <c r="K69" i="1"/>
  <c r="K150" i="1"/>
  <c r="K134" i="1"/>
  <c r="K141" i="1"/>
  <c r="K148" i="1"/>
  <c r="K40" i="1"/>
  <c r="K44" i="1"/>
  <c r="K48" i="1"/>
  <c r="K52" i="1"/>
  <c r="K56" i="1"/>
  <c r="K60" i="1"/>
  <c r="K64" i="1"/>
  <c r="K205" i="1"/>
  <c r="K147" i="1"/>
  <c r="K78" i="1"/>
  <c r="K47" i="1"/>
  <c r="K63" i="1"/>
  <c r="K199" i="1"/>
  <c r="K160" i="1"/>
  <c r="K90" i="1"/>
  <c r="K145" i="1"/>
  <c r="K59" i="1"/>
  <c r="K216" i="1"/>
  <c r="K194" i="1"/>
  <c r="K125" i="1"/>
  <c r="K70" i="1"/>
  <c r="K39" i="1"/>
  <c r="K61" i="1"/>
  <c r="K226" i="1"/>
  <c r="K109" i="1"/>
  <c r="K49" i="1"/>
  <c r="K65" i="1"/>
  <c r="K176" i="1"/>
  <c r="K104" i="1"/>
  <c r="K221" i="1"/>
  <c r="K45" i="1"/>
  <c r="K66" i="1"/>
  <c r="K210" i="1"/>
  <c r="K189" i="1"/>
  <c r="K170" i="1"/>
  <c r="K215" i="1"/>
  <c r="K120" i="1"/>
  <c r="K98" i="1"/>
  <c r="K82" i="1"/>
  <c r="K237" i="1"/>
  <c r="K136" i="1"/>
  <c r="K41" i="1"/>
  <c r="K46" i="1"/>
  <c r="K51" i="1"/>
  <c r="K57" i="1"/>
  <c r="K62" i="1"/>
  <c r="K236" i="1"/>
  <c r="K183" i="1"/>
  <c r="K165" i="1"/>
  <c r="K114" i="1"/>
  <c r="K94" i="1"/>
  <c r="K138" i="1"/>
  <c r="K42" i="1"/>
  <c r="K53" i="1"/>
  <c r="K58" i="1"/>
  <c r="K225" i="1"/>
  <c r="K130" i="1"/>
  <c r="K74" i="1"/>
  <c r="K43" i="1"/>
  <c r="K54" i="1"/>
  <c r="K154" i="1"/>
  <c r="K86" i="1"/>
  <c r="K50" i="1"/>
  <c r="K55" i="1"/>
  <c r="J240" i="1"/>
  <c r="A260" i="1"/>
  <c r="E259" i="1"/>
  <c r="E45" i="1"/>
  <c r="A46" i="1"/>
  <c r="J241" i="1" l="1"/>
  <c r="H241" i="1"/>
  <c r="I241" i="1"/>
  <c r="F241" i="1"/>
  <c r="P29" i="1"/>
  <c r="K240" i="1"/>
  <c r="K241" i="1" s="1"/>
  <c r="M38" i="1"/>
  <c r="L44" i="1"/>
  <c r="L42" i="1"/>
  <c r="L48" i="1"/>
  <c r="L54" i="1"/>
  <c r="L46" i="1"/>
  <c r="L64" i="1"/>
  <c r="L45" i="1"/>
  <c r="L53" i="1"/>
  <c r="L61" i="1"/>
  <c r="L58" i="1"/>
  <c r="L60" i="1"/>
  <c r="L62" i="1"/>
  <c r="L66" i="1"/>
  <c r="L40" i="1"/>
  <c r="L39" i="1"/>
  <c r="L47" i="1"/>
  <c r="L55" i="1"/>
  <c r="L63" i="1"/>
  <c r="L50" i="1"/>
  <c r="L56" i="1"/>
  <c r="L43" i="1"/>
  <c r="L51" i="1"/>
  <c r="L59" i="1"/>
  <c r="L68" i="1"/>
  <c r="L65" i="1"/>
  <c r="L70" i="1"/>
  <c r="L74" i="1"/>
  <c r="L78" i="1"/>
  <c r="L82" i="1"/>
  <c r="L86" i="1"/>
  <c r="L90" i="1"/>
  <c r="L41" i="1"/>
  <c r="L71" i="1"/>
  <c r="L75" i="1"/>
  <c r="L79" i="1"/>
  <c r="L83" i="1"/>
  <c r="L87" i="1"/>
  <c r="L57" i="1"/>
  <c r="L69" i="1"/>
  <c r="L73" i="1"/>
  <c r="L77" i="1"/>
  <c r="L81" i="1"/>
  <c r="L85" i="1"/>
  <c r="L89" i="1"/>
  <c r="L237" i="1"/>
  <c r="L233" i="1"/>
  <c r="L229" i="1"/>
  <c r="L225" i="1"/>
  <c r="L221" i="1"/>
  <c r="L217" i="1"/>
  <c r="L213" i="1"/>
  <c r="L201" i="1"/>
  <c r="L185" i="1"/>
  <c r="L202" i="1"/>
  <c r="L186" i="1"/>
  <c r="L204" i="1"/>
  <c r="L188" i="1"/>
  <c r="L177" i="1"/>
  <c r="L173" i="1"/>
  <c r="L169" i="1"/>
  <c r="L165" i="1"/>
  <c r="L161" i="1"/>
  <c r="L157" i="1"/>
  <c r="L153" i="1"/>
  <c r="L149" i="1"/>
  <c r="L145" i="1"/>
  <c r="L141" i="1"/>
  <c r="L137" i="1"/>
  <c r="L133" i="1"/>
  <c r="L191" i="1"/>
  <c r="L183" i="1"/>
  <c r="L129" i="1"/>
  <c r="L125" i="1"/>
  <c r="L121" i="1"/>
  <c r="L117" i="1"/>
  <c r="L113" i="1"/>
  <c r="L109" i="1"/>
  <c r="L105" i="1"/>
  <c r="L101" i="1"/>
  <c r="L97" i="1"/>
  <c r="L93" i="1"/>
  <c r="L226" i="1"/>
  <c r="L205" i="1"/>
  <c r="L208" i="1"/>
  <c r="L170" i="1"/>
  <c r="L148" i="1"/>
  <c r="L203" i="1"/>
  <c r="L124" i="1"/>
  <c r="L114" i="1"/>
  <c r="L98" i="1"/>
  <c r="L80" i="1"/>
  <c r="L235" i="1"/>
  <c r="L214" i="1"/>
  <c r="L190" i="1"/>
  <c r="L179" i="1"/>
  <c r="L163" i="1"/>
  <c r="L142" i="1"/>
  <c r="L199" i="1"/>
  <c r="L118" i="1"/>
  <c r="L107" i="1"/>
  <c r="L91" i="1"/>
  <c r="L223" i="1"/>
  <c r="L193" i="1"/>
  <c r="L182" i="1"/>
  <c r="L167" i="1"/>
  <c r="L146" i="1"/>
  <c r="L135" i="1"/>
  <c r="L127" i="1"/>
  <c r="L111" i="1"/>
  <c r="L224" i="1"/>
  <c r="L210" i="1"/>
  <c r="L174" i="1"/>
  <c r="L152" i="1"/>
  <c r="L187" i="1"/>
  <c r="L123" i="1"/>
  <c r="L102" i="1"/>
  <c r="L234" i="1"/>
  <c r="L212" i="1"/>
  <c r="L178" i="1"/>
  <c r="L162" i="1"/>
  <c r="L140" i="1"/>
  <c r="L207" i="1"/>
  <c r="L122" i="1"/>
  <c r="L100" i="1"/>
  <c r="L72" i="1"/>
  <c r="L88" i="1"/>
  <c r="L238" i="1"/>
  <c r="L232" i="1"/>
  <c r="L227" i="1"/>
  <c r="L222" i="1"/>
  <c r="L216" i="1"/>
  <c r="L209" i="1"/>
  <c r="L189" i="1"/>
  <c r="L198" i="1"/>
  <c r="L180" i="1"/>
  <c r="L192" i="1"/>
  <c r="L176" i="1"/>
  <c r="L171" i="1"/>
  <c r="L166" i="1"/>
  <c r="L160" i="1"/>
  <c r="L155" i="1"/>
  <c r="L150" i="1"/>
  <c r="L144" i="1"/>
  <c r="L139" i="1"/>
  <c r="L134" i="1"/>
  <c r="L211" i="1"/>
  <c r="L131" i="1"/>
  <c r="L126" i="1"/>
  <c r="L120" i="1"/>
  <c r="L115" i="1"/>
  <c r="L110" i="1"/>
  <c r="L104" i="1"/>
  <c r="L99" i="1"/>
  <c r="L94" i="1"/>
  <c r="L67" i="1"/>
  <c r="L49" i="1"/>
  <c r="L76" i="1"/>
  <c r="L236" i="1"/>
  <c r="L231" i="1"/>
  <c r="L220" i="1"/>
  <c r="L215" i="1"/>
  <c r="L181" i="1"/>
  <c r="L194" i="1"/>
  <c r="L184" i="1"/>
  <c r="L175" i="1"/>
  <c r="L164" i="1"/>
  <c r="L159" i="1"/>
  <c r="L154" i="1"/>
  <c r="L143" i="1"/>
  <c r="L138" i="1"/>
  <c r="L195" i="1"/>
  <c r="L130" i="1"/>
  <c r="L119" i="1"/>
  <c r="L108" i="1"/>
  <c r="L103" i="1"/>
  <c r="L92" i="1"/>
  <c r="L230" i="1"/>
  <c r="L219" i="1"/>
  <c r="L197" i="1"/>
  <c r="L200" i="1"/>
  <c r="L168" i="1"/>
  <c r="L158" i="1"/>
  <c r="L147" i="1"/>
  <c r="L136" i="1"/>
  <c r="L128" i="1"/>
  <c r="L112" i="1"/>
  <c r="L96" i="1"/>
  <c r="L84" i="1"/>
  <c r="L239" i="1"/>
  <c r="L228" i="1"/>
  <c r="L218" i="1"/>
  <c r="L206" i="1"/>
  <c r="L196" i="1"/>
  <c r="L172" i="1"/>
  <c r="L156" i="1"/>
  <c r="L151" i="1"/>
  <c r="L132" i="1"/>
  <c r="L116" i="1"/>
  <c r="L106" i="1"/>
  <c r="L95" i="1"/>
  <c r="L52" i="1"/>
  <c r="A47" i="1"/>
  <c r="E46" i="1"/>
  <c r="A261" i="1"/>
  <c r="L240" i="1" l="1"/>
  <c r="N38" i="1"/>
  <c r="M128" i="1"/>
  <c r="M39" i="1"/>
  <c r="M55" i="1"/>
  <c r="M116" i="1"/>
  <c r="M226" i="1"/>
  <c r="M206" i="1"/>
  <c r="M190" i="1"/>
  <c r="M170" i="1"/>
  <c r="M157" i="1"/>
  <c r="M136" i="1"/>
  <c r="M135" i="1"/>
  <c r="M74" i="1"/>
  <c r="M90" i="1"/>
  <c r="M42" i="1"/>
  <c r="M211" i="1"/>
  <c r="M140" i="1"/>
  <c r="M118" i="1"/>
  <c r="M44" i="1"/>
  <c r="M237" i="1"/>
  <c r="M221" i="1"/>
  <c r="M201" i="1"/>
  <c r="M185" i="1"/>
  <c r="M150" i="1"/>
  <c r="M137" i="1"/>
  <c r="M93" i="1"/>
  <c r="M112" i="1"/>
  <c r="M101" i="1"/>
  <c r="M53" i="1"/>
  <c r="M215" i="1"/>
  <c r="M217" i="1"/>
  <c r="M164" i="1"/>
  <c r="M129" i="1"/>
  <c r="M123" i="1"/>
  <c r="M91" i="1"/>
  <c r="M85" i="1"/>
  <c r="M95" i="1"/>
  <c r="M43" i="1"/>
  <c r="M59" i="1"/>
  <c r="M238" i="1"/>
  <c r="M222" i="1"/>
  <c r="M202" i="1"/>
  <c r="M186" i="1"/>
  <c r="M154" i="1"/>
  <c r="M141" i="1"/>
  <c r="M179" i="1"/>
  <c r="M105" i="1"/>
  <c r="M78" i="1"/>
  <c r="M106" i="1"/>
  <c r="M58" i="1"/>
  <c r="M191" i="1"/>
  <c r="M139" i="1"/>
  <c r="M99" i="1"/>
  <c r="M48" i="1"/>
  <c r="M64" i="1"/>
  <c r="M233" i="1"/>
  <c r="M219" i="1"/>
  <c r="M197" i="1"/>
  <c r="M181" i="1"/>
  <c r="M134" i="1"/>
  <c r="M168" i="1"/>
  <c r="M159" i="1"/>
  <c r="M109" i="1"/>
  <c r="M79" i="1"/>
  <c r="M110" i="1"/>
  <c r="M227" i="1"/>
  <c r="M177" i="1"/>
  <c r="M73" i="1"/>
  <c r="M41" i="1"/>
  <c r="M57" i="1"/>
  <c r="M108" i="1"/>
  <c r="M228" i="1"/>
  <c r="M208" i="1"/>
  <c r="M192" i="1"/>
  <c r="M178" i="1"/>
  <c r="M165" i="1"/>
  <c r="M144" i="1"/>
  <c r="M143" i="1"/>
  <c r="M72" i="1"/>
  <c r="M88" i="1"/>
  <c r="M50" i="1"/>
  <c r="M203" i="1"/>
  <c r="M130" i="1"/>
  <c r="M46" i="1"/>
  <c r="M199" i="1"/>
  <c r="M152" i="1"/>
  <c r="M127" i="1"/>
  <c r="M51" i="1"/>
  <c r="M100" i="1"/>
  <c r="M230" i="1"/>
  <c r="M210" i="1"/>
  <c r="M194" i="1"/>
  <c r="M180" i="1"/>
  <c r="M173" i="1"/>
  <c r="M156" i="1"/>
  <c r="M151" i="1"/>
  <c r="M70" i="1"/>
  <c r="M86" i="1"/>
  <c r="M107" i="1"/>
  <c r="M231" i="1"/>
  <c r="M161" i="1"/>
  <c r="M81" i="1"/>
  <c r="M40" i="1"/>
  <c r="M56" i="1"/>
  <c r="M120" i="1"/>
  <c r="M225" i="1"/>
  <c r="M205" i="1"/>
  <c r="M189" i="1"/>
  <c r="M166" i="1"/>
  <c r="M153" i="1"/>
  <c r="M132" i="1"/>
  <c r="M67" i="1"/>
  <c r="M71" i="1"/>
  <c r="M87" i="1"/>
  <c r="M54" i="1"/>
  <c r="M195" i="1"/>
  <c r="M167" i="1"/>
  <c r="M103" i="1"/>
  <c r="M49" i="1"/>
  <c r="M65" i="1"/>
  <c r="M236" i="1"/>
  <c r="M220" i="1"/>
  <c r="M200" i="1"/>
  <c r="M184" i="1"/>
  <c r="M146" i="1"/>
  <c r="M133" i="1"/>
  <c r="M171" i="1"/>
  <c r="M113" i="1"/>
  <c r="M80" i="1"/>
  <c r="M114" i="1"/>
  <c r="M235" i="1"/>
  <c r="M158" i="1"/>
  <c r="M102" i="1"/>
  <c r="M239" i="1"/>
  <c r="M142" i="1"/>
  <c r="M69" i="1"/>
  <c r="M60" i="1"/>
  <c r="M175" i="1"/>
  <c r="M75" i="1"/>
  <c r="M94" i="1"/>
  <c r="M213" i="1"/>
  <c r="M119" i="1"/>
  <c r="M92" i="1"/>
  <c r="M232" i="1"/>
  <c r="M196" i="1"/>
  <c r="M214" i="1"/>
  <c r="M155" i="1"/>
  <c r="M84" i="1"/>
  <c r="M216" i="1"/>
  <c r="M145" i="1"/>
  <c r="M223" i="1"/>
  <c r="M160" i="1"/>
  <c r="M176" i="1"/>
  <c r="M234" i="1"/>
  <c r="M82" i="1"/>
  <c r="M229" i="1"/>
  <c r="M83" i="1"/>
  <c r="M224" i="1"/>
  <c r="M149" i="1"/>
  <c r="M111" i="1"/>
  <c r="M212" i="1"/>
  <c r="M172" i="1"/>
  <c r="M122" i="1"/>
  <c r="M115" i="1"/>
  <c r="M209" i="1"/>
  <c r="M148" i="1"/>
  <c r="M126" i="1"/>
  <c r="M45" i="1"/>
  <c r="M204" i="1"/>
  <c r="M131" i="1"/>
  <c r="M66" i="1"/>
  <c r="M183" i="1"/>
  <c r="M47" i="1"/>
  <c r="M198" i="1"/>
  <c r="M96" i="1"/>
  <c r="M52" i="1"/>
  <c r="M193" i="1"/>
  <c r="M147" i="1"/>
  <c r="M207" i="1"/>
  <c r="M61" i="1"/>
  <c r="M188" i="1"/>
  <c r="M97" i="1"/>
  <c r="M187" i="1"/>
  <c r="M182" i="1"/>
  <c r="M174" i="1"/>
  <c r="M218" i="1"/>
  <c r="M124" i="1"/>
  <c r="M76" i="1"/>
  <c r="M138" i="1"/>
  <c r="M169" i="1"/>
  <c r="M89" i="1"/>
  <c r="M98" i="1"/>
  <c r="M163" i="1"/>
  <c r="M68" i="1"/>
  <c r="M63" i="1"/>
  <c r="M121" i="1"/>
  <c r="M104" i="1"/>
  <c r="M125" i="1"/>
  <c r="M162" i="1"/>
  <c r="M77" i="1"/>
  <c r="M117" i="1"/>
  <c r="M62" i="1"/>
  <c r="E260" i="1"/>
  <c r="E47" i="1"/>
  <c r="A48" i="1"/>
  <c r="A262" i="1"/>
  <c r="E261" i="1"/>
  <c r="L241" i="1" l="1"/>
  <c r="O38" i="1"/>
  <c r="N238" i="1"/>
  <c r="N234" i="1"/>
  <c r="N230" i="1"/>
  <c r="N226" i="1"/>
  <c r="N222" i="1"/>
  <c r="N215" i="1"/>
  <c r="N208" i="1"/>
  <c r="N204" i="1"/>
  <c r="N200" i="1"/>
  <c r="N196" i="1"/>
  <c r="N192" i="1"/>
  <c r="N188" i="1"/>
  <c r="N184" i="1"/>
  <c r="N218" i="1"/>
  <c r="N179" i="1"/>
  <c r="N175" i="1"/>
  <c r="N171" i="1"/>
  <c r="N167" i="1"/>
  <c r="N163" i="1"/>
  <c r="N159" i="1"/>
  <c r="N155" i="1"/>
  <c r="N213" i="1"/>
  <c r="N145" i="1"/>
  <c r="N148" i="1"/>
  <c r="N132" i="1"/>
  <c r="N128" i="1"/>
  <c r="N124" i="1"/>
  <c r="N120" i="1"/>
  <c r="N237" i="1"/>
  <c r="N233" i="1"/>
  <c r="N229" i="1"/>
  <c r="N225" i="1"/>
  <c r="N221" i="1"/>
  <c r="N211" i="1"/>
  <c r="N207" i="1"/>
  <c r="N203" i="1"/>
  <c r="N199" i="1"/>
  <c r="N195" i="1"/>
  <c r="N191" i="1"/>
  <c r="N187" i="1"/>
  <c r="N183" i="1"/>
  <c r="N214" i="1"/>
  <c r="N178" i="1"/>
  <c r="N174" i="1"/>
  <c r="N170" i="1"/>
  <c r="N166" i="1"/>
  <c r="N162" i="1"/>
  <c r="N158" i="1"/>
  <c r="N154" i="1"/>
  <c r="N180" i="1"/>
  <c r="N141" i="1"/>
  <c r="N144" i="1"/>
  <c r="N131" i="1"/>
  <c r="N127" i="1"/>
  <c r="N123" i="1"/>
  <c r="N119" i="1"/>
  <c r="N115" i="1"/>
  <c r="N239" i="1"/>
  <c r="N235" i="1"/>
  <c r="N231" i="1"/>
  <c r="N227" i="1"/>
  <c r="N223" i="1"/>
  <c r="N219" i="1"/>
  <c r="N209" i="1"/>
  <c r="N205" i="1"/>
  <c r="N201" i="1"/>
  <c r="N197" i="1"/>
  <c r="N193" i="1"/>
  <c r="N189" i="1"/>
  <c r="N185" i="1"/>
  <c r="N181" i="1"/>
  <c r="N212" i="1"/>
  <c r="N176" i="1"/>
  <c r="N172" i="1"/>
  <c r="N168" i="1"/>
  <c r="N164" i="1"/>
  <c r="N160" i="1"/>
  <c r="N156" i="1"/>
  <c r="N152" i="1"/>
  <c r="N149" i="1"/>
  <c r="N133" i="1"/>
  <c r="N136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139" i="1"/>
  <c r="N142" i="1"/>
  <c r="N224" i="1"/>
  <c r="N202" i="1"/>
  <c r="N186" i="1"/>
  <c r="N173" i="1"/>
  <c r="N157" i="1"/>
  <c r="N140" i="1"/>
  <c r="N118" i="1"/>
  <c r="N111" i="1"/>
  <c r="N106" i="1"/>
  <c r="N100" i="1"/>
  <c r="N95" i="1"/>
  <c r="N90" i="1"/>
  <c r="N84" i="1"/>
  <c r="N79" i="1"/>
  <c r="N74" i="1"/>
  <c r="N151" i="1"/>
  <c r="N150" i="1"/>
  <c r="N67" i="1"/>
  <c r="N40" i="1"/>
  <c r="N44" i="1"/>
  <c r="N48" i="1"/>
  <c r="N52" i="1"/>
  <c r="N56" i="1"/>
  <c r="N60" i="1"/>
  <c r="N64" i="1"/>
  <c r="N236" i="1"/>
  <c r="N220" i="1"/>
  <c r="N198" i="1"/>
  <c r="N182" i="1"/>
  <c r="N169" i="1"/>
  <c r="N153" i="1"/>
  <c r="N130" i="1"/>
  <c r="N116" i="1"/>
  <c r="N110" i="1"/>
  <c r="N104" i="1"/>
  <c r="N99" i="1"/>
  <c r="N94" i="1"/>
  <c r="N88" i="1"/>
  <c r="N83" i="1"/>
  <c r="N78" i="1"/>
  <c r="N72" i="1"/>
  <c r="N147" i="1"/>
  <c r="N146" i="1"/>
  <c r="N41" i="1"/>
  <c r="N45" i="1"/>
  <c r="N49" i="1"/>
  <c r="N53" i="1"/>
  <c r="N57" i="1"/>
  <c r="N61" i="1"/>
  <c r="N65" i="1"/>
  <c r="N228" i="1"/>
  <c r="N206" i="1"/>
  <c r="N190" i="1"/>
  <c r="N177" i="1"/>
  <c r="N161" i="1"/>
  <c r="N137" i="1"/>
  <c r="N122" i="1"/>
  <c r="N112" i="1"/>
  <c r="N107" i="1"/>
  <c r="N102" i="1"/>
  <c r="N96" i="1"/>
  <c r="N91" i="1"/>
  <c r="N86" i="1"/>
  <c r="N80" i="1"/>
  <c r="N75" i="1"/>
  <c r="N70" i="1"/>
  <c r="N135" i="1"/>
  <c r="N134" i="1"/>
  <c r="N39" i="1"/>
  <c r="N43" i="1"/>
  <c r="N47" i="1"/>
  <c r="N51" i="1"/>
  <c r="N55" i="1"/>
  <c r="N59" i="1"/>
  <c r="N63" i="1"/>
  <c r="N68" i="1"/>
  <c r="N194" i="1"/>
  <c r="N98" i="1"/>
  <c r="N58" i="1"/>
  <c r="N216" i="1"/>
  <c r="N232" i="1"/>
  <c r="N165" i="1"/>
  <c r="N108" i="1"/>
  <c r="N66" i="1"/>
  <c r="N62" i="1"/>
  <c r="N87" i="1"/>
  <c r="N210" i="1"/>
  <c r="N217" i="1"/>
  <c r="N103" i="1"/>
  <c r="N82" i="1"/>
  <c r="N138" i="1"/>
  <c r="N54" i="1"/>
  <c r="N126" i="1"/>
  <c r="N76" i="1"/>
  <c r="N42" i="1"/>
  <c r="N114" i="1"/>
  <c r="N92" i="1"/>
  <c r="N71" i="1"/>
  <c r="N46" i="1"/>
  <c r="N143" i="1"/>
  <c r="N50" i="1"/>
  <c r="M240" i="1"/>
  <c r="M241" i="1" s="1"/>
  <c r="A263" i="1"/>
  <c r="A49" i="1"/>
  <c r="N240" i="1" l="1"/>
  <c r="N241" i="1" s="1"/>
  <c r="P38" i="1"/>
  <c r="S247" i="1" s="1"/>
  <c r="O218" i="1"/>
  <c r="O235" i="1"/>
  <c r="O227" i="1"/>
  <c r="O217" i="1"/>
  <c r="O234" i="1"/>
  <c r="O226" i="1"/>
  <c r="O219" i="1"/>
  <c r="O209" i="1"/>
  <c r="O205" i="1"/>
  <c r="O201" i="1"/>
  <c r="O197" i="1"/>
  <c r="O193" i="1"/>
  <c r="O189" i="1"/>
  <c r="O185" i="1"/>
  <c r="O181" i="1"/>
  <c r="O178" i="1"/>
  <c r="O174" i="1"/>
  <c r="O170" i="1"/>
  <c r="O166" i="1"/>
  <c r="O162" i="1"/>
  <c r="O158" i="1"/>
  <c r="O154" i="1"/>
  <c r="O144" i="1"/>
  <c r="O131" i="1"/>
  <c r="O127" i="1"/>
  <c r="O123" i="1"/>
  <c r="O119" i="1"/>
  <c r="O115" i="1"/>
  <c r="O111" i="1"/>
  <c r="O107" i="1"/>
  <c r="O103" i="1"/>
  <c r="O99" i="1"/>
  <c r="O95" i="1"/>
  <c r="O91" i="1"/>
  <c r="O87" i="1"/>
  <c r="O83" i="1"/>
  <c r="O79" i="1"/>
  <c r="O75" i="1"/>
  <c r="O71" i="1"/>
  <c r="O67" i="1"/>
  <c r="O139" i="1"/>
  <c r="O146" i="1"/>
  <c r="O149" i="1"/>
  <c r="O133" i="1"/>
  <c r="O63" i="1"/>
  <c r="O59" i="1"/>
  <c r="O55" i="1"/>
  <c r="O51" i="1"/>
  <c r="O47" i="1"/>
  <c r="O43" i="1"/>
  <c r="O39" i="1"/>
  <c r="O208" i="1"/>
  <c r="O188" i="1"/>
  <c r="O177" i="1"/>
  <c r="O165" i="1"/>
  <c r="O157" i="1"/>
  <c r="O130" i="1"/>
  <c r="O118" i="1"/>
  <c r="O110" i="1"/>
  <c r="O98" i="1"/>
  <c r="O86" i="1"/>
  <c r="O78" i="1"/>
  <c r="O135" i="1"/>
  <c r="O239" i="1"/>
  <c r="O231" i="1"/>
  <c r="O223" i="1"/>
  <c r="O238" i="1"/>
  <c r="O230" i="1"/>
  <c r="O222" i="1"/>
  <c r="O211" i="1"/>
  <c r="O207" i="1"/>
  <c r="O203" i="1"/>
  <c r="O199" i="1"/>
  <c r="O195" i="1"/>
  <c r="O191" i="1"/>
  <c r="O187" i="1"/>
  <c r="O183" i="1"/>
  <c r="O179" i="1"/>
  <c r="O176" i="1"/>
  <c r="O172" i="1"/>
  <c r="O168" i="1"/>
  <c r="O164" i="1"/>
  <c r="O160" i="1"/>
  <c r="O156" i="1"/>
  <c r="O216" i="1"/>
  <c r="O136" i="1"/>
  <c r="O129" i="1"/>
  <c r="O125" i="1"/>
  <c r="O121" i="1"/>
  <c r="O117" i="1"/>
  <c r="O113" i="1"/>
  <c r="O109" i="1"/>
  <c r="O105" i="1"/>
  <c r="O101" i="1"/>
  <c r="O97" i="1"/>
  <c r="O93" i="1"/>
  <c r="O89" i="1"/>
  <c r="O85" i="1"/>
  <c r="O81" i="1"/>
  <c r="O77" i="1"/>
  <c r="O73" i="1"/>
  <c r="O69" i="1"/>
  <c r="O147" i="1"/>
  <c r="O152" i="1"/>
  <c r="O138" i="1"/>
  <c r="O141" i="1"/>
  <c r="O65" i="1"/>
  <c r="O61" i="1"/>
  <c r="O57" i="1"/>
  <c r="O53" i="1"/>
  <c r="O49" i="1"/>
  <c r="O45" i="1"/>
  <c r="O41" i="1"/>
  <c r="O112" i="1"/>
  <c r="O100" i="1"/>
  <c r="O92" i="1"/>
  <c r="O88" i="1"/>
  <c r="O80" i="1"/>
  <c r="O72" i="1"/>
  <c r="O143" i="1"/>
  <c r="O134" i="1"/>
  <c r="O64" i="1"/>
  <c r="O60" i="1"/>
  <c r="O48" i="1"/>
  <c r="O40" i="1"/>
  <c r="O214" i="1"/>
  <c r="O233" i="1"/>
  <c r="O213" i="1"/>
  <c r="O224" i="1"/>
  <c r="O204" i="1"/>
  <c r="O192" i="1"/>
  <c r="O180" i="1"/>
  <c r="O173" i="1"/>
  <c r="O161" i="1"/>
  <c r="O126" i="1"/>
  <c r="O114" i="1"/>
  <c r="O102" i="1"/>
  <c r="O90" i="1"/>
  <c r="O82" i="1"/>
  <c r="O70" i="1"/>
  <c r="O151" i="1"/>
  <c r="O237" i="1"/>
  <c r="O229" i="1"/>
  <c r="O221" i="1"/>
  <c r="O236" i="1"/>
  <c r="O228" i="1"/>
  <c r="O220" i="1"/>
  <c r="O210" i="1"/>
  <c r="O206" i="1"/>
  <c r="O202" i="1"/>
  <c r="O198" i="1"/>
  <c r="O194" i="1"/>
  <c r="O190" i="1"/>
  <c r="O186" i="1"/>
  <c r="O182" i="1"/>
  <c r="O212" i="1"/>
  <c r="O175" i="1"/>
  <c r="O171" i="1"/>
  <c r="O167" i="1"/>
  <c r="O163" i="1"/>
  <c r="O159" i="1"/>
  <c r="O155" i="1"/>
  <c r="O148" i="1"/>
  <c r="O132" i="1"/>
  <c r="O128" i="1"/>
  <c r="O124" i="1"/>
  <c r="O120" i="1"/>
  <c r="O116" i="1"/>
  <c r="O108" i="1"/>
  <c r="O104" i="1"/>
  <c r="O96" i="1"/>
  <c r="O84" i="1"/>
  <c r="O76" i="1"/>
  <c r="O68" i="1"/>
  <c r="O150" i="1"/>
  <c r="O137" i="1"/>
  <c r="O56" i="1"/>
  <c r="O52" i="1"/>
  <c r="O44" i="1"/>
  <c r="O225" i="1"/>
  <c r="O232" i="1"/>
  <c r="O215" i="1"/>
  <c r="O200" i="1"/>
  <c r="O196" i="1"/>
  <c r="O184" i="1"/>
  <c r="O169" i="1"/>
  <c r="O153" i="1"/>
  <c r="O140" i="1"/>
  <c r="O122" i="1"/>
  <c r="O106" i="1"/>
  <c r="O94" i="1"/>
  <c r="O74" i="1"/>
  <c r="O142" i="1"/>
  <c r="O145" i="1"/>
  <c r="O54" i="1"/>
  <c r="O66" i="1"/>
  <c r="O46" i="1"/>
  <c r="O58" i="1"/>
  <c r="O50" i="1"/>
  <c r="O62" i="1"/>
  <c r="O42" i="1"/>
  <c r="A50" i="1"/>
  <c r="E48" i="1"/>
  <c r="A264" i="1"/>
  <c r="E262" i="1"/>
  <c r="P238" i="1" l="1"/>
  <c r="P226" i="1"/>
  <c r="P218" i="1"/>
  <c r="P194" i="1"/>
  <c r="P195" i="1"/>
  <c r="P193" i="1"/>
  <c r="P174" i="1"/>
  <c r="P166" i="1"/>
  <c r="P158" i="1"/>
  <c r="P150" i="1"/>
  <c r="P138" i="1"/>
  <c r="P192" i="1"/>
  <c r="P126" i="1"/>
  <c r="P118" i="1"/>
  <c r="P110" i="1"/>
  <c r="P98" i="1"/>
  <c r="P90" i="1"/>
  <c r="P67" i="1"/>
  <c r="P72" i="1"/>
  <c r="P48" i="1"/>
  <c r="P81" i="1"/>
  <c r="P46" i="1"/>
  <c r="P45" i="1"/>
  <c r="P80" i="1"/>
  <c r="P236" i="1"/>
  <c r="P228" i="1"/>
  <c r="P220" i="1"/>
  <c r="P212" i="1"/>
  <c r="P186" i="1"/>
  <c r="P187" i="1"/>
  <c r="P185" i="1"/>
  <c r="P172" i="1"/>
  <c r="P160" i="1"/>
  <c r="P152" i="1"/>
  <c r="P144" i="1"/>
  <c r="P140" i="1"/>
  <c r="P132" i="1"/>
  <c r="P188" i="1"/>
  <c r="P124" i="1"/>
  <c r="P116" i="1"/>
  <c r="P108" i="1"/>
  <c r="P104" i="1"/>
  <c r="P96" i="1"/>
  <c r="P56" i="1"/>
  <c r="P66" i="1"/>
  <c r="P55" i="1"/>
  <c r="P68" i="1"/>
  <c r="P42" i="1"/>
  <c r="P83" i="1"/>
  <c r="P237" i="1"/>
  <c r="P233" i="1"/>
  <c r="P229" i="1"/>
  <c r="P225" i="1"/>
  <c r="P221" i="1"/>
  <c r="P217" i="1"/>
  <c r="P213" i="1"/>
  <c r="P206" i="1"/>
  <c r="P190" i="1"/>
  <c r="P207" i="1"/>
  <c r="P191" i="1"/>
  <c r="P205" i="1"/>
  <c r="P189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96" i="1"/>
  <c r="P204" i="1"/>
  <c r="P129" i="1"/>
  <c r="P125" i="1"/>
  <c r="P121" i="1"/>
  <c r="P117" i="1"/>
  <c r="P113" i="1"/>
  <c r="P109" i="1"/>
  <c r="P105" i="1"/>
  <c r="P101" i="1"/>
  <c r="P97" i="1"/>
  <c r="P93" i="1"/>
  <c r="P70" i="1"/>
  <c r="P59" i="1"/>
  <c r="P47" i="1"/>
  <c r="P58" i="1"/>
  <c r="P57" i="1"/>
  <c r="P84" i="1"/>
  <c r="P92" i="1"/>
  <c r="P79" i="1"/>
  <c r="P239" i="1"/>
  <c r="P235" i="1"/>
  <c r="P231" i="1"/>
  <c r="P227" i="1"/>
  <c r="P223" i="1"/>
  <c r="P219" i="1"/>
  <c r="P215" i="1"/>
  <c r="P211" i="1"/>
  <c r="P198" i="1"/>
  <c r="P182" i="1"/>
  <c r="P199" i="1"/>
  <c r="P183" i="1"/>
  <c r="P197" i="1"/>
  <c r="P181" i="1"/>
  <c r="P175" i="1"/>
  <c r="P171" i="1"/>
  <c r="P167" i="1"/>
  <c r="P163" i="1"/>
  <c r="P159" i="1"/>
  <c r="P155" i="1"/>
  <c r="P151" i="1"/>
  <c r="P147" i="1"/>
  <c r="P143" i="1"/>
  <c r="P139" i="1"/>
  <c r="P135" i="1"/>
  <c r="P208" i="1"/>
  <c r="P200" i="1"/>
  <c r="P131" i="1"/>
  <c r="P127" i="1"/>
  <c r="P123" i="1"/>
  <c r="P119" i="1"/>
  <c r="P115" i="1"/>
  <c r="P111" i="1"/>
  <c r="P107" i="1"/>
  <c r="P103" i="1"/>
  <c r="P99" i="1"/>
  <c r="P95" i="1"/>
  <c r="P91" i="1"/>
  <c r="P65" i="1"/>
  <c r="P53" i="1"/>
  <c r="P41" i="1"/>
  <c r="P64" i="1"/>
  <c r="P52" i="1"/>
  <c r="P40" i="1"/>
  <c r="P63" i="1"/>
  <c r="P51" i="1"/>
  <c r="P39" i="1"/>
  <c r="P86" i="1"/>
  <c r="P82" i="1"/>
  <c r="P78" i="1"/>
  <c r="P74" i="1"/>
  <c r="P234" i="1"/>
  <c r="P230" i="1"/>
  <c r="P222" i="1"/>
  <c r="P214" i="1"/>
  <c r="P210" i="1"/>
  <c r="P179" i="1"/>
  <c r="P209" i="1"/>
  <c r="P178" i="1"/>
  <c r="P170" i="1"/>
  <c r="P162" i="1"/>
  <c r="P154" i="1"/>
  <c r="P146" i="1"/>
  <c r="P142" i="1"/>
  <c r="P134" i="1"/>
  <c r="P184" i="1"/>
  <c r="P130" i="1"/>
  <c r="P122" i="1"/>
  <c r="P114" i="1"/>
  <c r="P106" i="1"/>
  <c r="P102" i="1"/>
  <c r="P94" i="1"/>
  <c r="P62" i="1"/>
  <c r="P50" i="1"/>
  <c r="P61" i="1"/>
  <c r="P49" i="1"/>
  <c r="P60" i="1"/>
  <c r="P89" i="1"/>
  <c r="P85" i="1"/>
  <c r="P77" i="1"/>
  <c r="P73" i="1"/>
  <c r="P71" i="1"/>
  <c r="P88" i="1"/>
  <c r="P76" i="1"/>
  <c r="P232" i="1"/>
  <c r="P224" i="1"/>
  <c r="P216" i="1"/>
  <c r="P202" i="1"/>
  <c r="P203" i="1"/>
  <c r="P201" i="1"/>
  <c r="P176" i="1"/>
  <c r="P168" i="1"/>
  <c r="P164" i="1"/>
  <c r="P156" i="1"/>
  <c r="P148" i="1"/>
  <c r="P136" i="1"/>
  <c r="P180" i="1"/>
  <c r="P128" i="1"/>
  <c r="P120" i="1"/>
  <c r="P112" i="1"/>
  <c r="P100" i="1"/>
  <c r="P69" i="1"/>
  <c r="P44" i="1"/>
  <c r="P43" i="1"/>
  <c r="P54" i="1"/>
  <c r="P87" i="1"/>
  <c r="P75" i="1"/>
  <c r="O240" i="1"/>
  <c r="O241" i="1" s="1"/>
  <c r="E49" i="1"/>
  <c r="E263" i="1"/>
  <c r="E264" i="1"/>
  <c r="A265" i="1"/>
  <c r="E50" i="1"/>
  <c r="A51" i="1"/>
  <c r="P240" i="1" l="1"/>
  <c r="P241" i="1" s="1"/>
  <c r="A266" i="1"/>
  <c r="A52" i="1"/>
  <c r="K24" i="1" l="1"/>
  <c r="E244" i="1" s="1"/>
  <c r="K26" i="1"/>
  <c r="K25" i="1"/>
  <c r="F244" i="1" s="1"/>
  <c r="E245" i="1" a="1"/>
  <c r="E51" i="1"/>
  <c r="E266" i="1"/>
  <c r="A267" i="1"/>
  <c r="E52" i="1"/>
  <c r="A53" i="1"/>
  <c r="E265" i="1"/>
  <c r="E245" i="1" l="1"/>
  <c r="F245" i="1"/>
  <c r="F242" i="1"/>
  <c r="F243" i="1" s="1"/>
  <c r="G242" i="1"/>
  <c r="G243" i="1" s="1"/>
  <c r="I242" i="1"/>
  <c r="I243" i="1" s="1"/>
  <c r="J242" i="1"/>
  <c r="J243" i="1" s="1"/>
  <c r="H242" i="1"/>
  <c r="H243" i="1" s="1"/>
  <c r="K242" i="1"/>
  <c r="K243" i="1" s="1"/>
  <c r="M242" i="1"/>
  <c r="M243" i="1" s="1"/>
  <c r="L242" i="1"/>
  <c r="L243" i="1" s="1"/>
  <c r="N242" i="1"/>
  <c r="N243" i="1" s="1"/>
  <c r="O242" i="1"/>
  <c r="O243" i="1" s="1"/>
  <c r="P242" i="1"/>
  <c r="P243" i="1" s="1"/>
  <c r="E53" i="1"/>
  <c r="A54" i="1"/>
  <c r="A268" i="1"/>
  <c r="E267" i="1"/>
  <c r="Q243" i="1" l="1"/>
  <c r="H8" i="1"/>
  <c r="G246" i="1"/>
  <c r="G247" i="1" s="1"/>
  <c r="J246" i="1"/>
  <c r="J247" i="1" s="1"/>
  <c r="H246" i="1"/>
  <c r="M246" i="1"/>
  <c r="M247" i="1" s="1"/>
  <c r="L246" i="1"/>
  <c r="L247" i="1" s="1"/>
  <c r="I246" i="1"/>
  <c r="I247" i="1" s="1"/>
  <c r="N246" i="1"/>
  <c r="N247" i="1" s="1"/>
  <c r="O246" i="1"/>
  <c r="O247" i="1" s="1"/>
  <c r="F246" i="1"/>
  <c r="F247" i="1" s="1"/>
  <c r="K246" i="1"/>
  <c r="K247" i="1" s="1"/>
  <c r="P246" i="1"/>
  <c r="P247" i="1" s="1"/>
  <c r="A269" i="1"/>
  <c r="E268" i="1"/>
  <c r="A55" i="1"/>
  <c r="H247" i="1" l="1"/>
  <c r="C255" i="1"/>
  <c r="E255" i="1" s="1"/>
  <c r="A56" i="1"/>
  <c r="E54" i="1"/>
  <c r="A270" i="1"/>
  <c r="E269" i="1"/>
  <c r="C256" i="1" l="1"/>
  <c r="E256" i="1" s="1"/>
  <c r="Q247" i="1"/>
  <c r="E270" i="1"/>
  <c r="A271" i="1"/>
  <c r="E56" i="1"/>
  <c r="A57" i="1"/>
  <c r="E55" i="1"/>
  <c r="A58" i="1" l="1"/>
  <c r="A272" i="1"/>
  <c r="A273" i="1" l="1"/>
  <c r="E272" i="1"/>
  <c r="E57" i="1"/>
  <c r="E271" i="1"/>
  <c r="A59" i="1"/>
  <c r="E58" i="1"/>
  <c r="A60" i="1" l="1"/>
  <c r="E59" i="1"/>
  <c r="A274" i="1"/>
  <c r="E273" i="1"/>
  <c r="E274" i="1" l="1"/>
  <c r="A275" i="1"/>
  <c r="A61" i="1"/>
  <c r="E60" i="1"/>
  <c r="A62" i="1" l="1"/>
  <c r="E61" i="1"/>
  <c r="A276" i="1"/>
  <c r="E275" i="1" l="1"/>
  <c r="A63" i="1"/>
  <c r="A277" i="1"/>
  <c r="E276" i="1"/>
  <c r="E62" i="1" l="1"/>
  <c r="A278" i="1"/>
  <c r="A64" i="1"/>
  <c r="E63" i="1"/>
  <c r="A65" i="1" l="1"/>
  <c r="E64" i="1"/>
  <c r="E277" i="1"/>
  <c r="A279" i="1"/>
  <c r="E278" i="1" l="1"/>
  <c r="A280" i="1"/>
  <c r="A66" i="1"/>
  <c r="A67" i="1" l="1"/>
  <c r="A281" i="1"/>
  <c r="E65" i="1"/>
  <c r="E279" i="1"/>
  <c r="E281" i="1" l="1"/>
  <c r="A282" i="1"/>
  <c r="E280" i="1"/>
  <c r="A68" i="1"/>
  <c r="E67" i="1"/>
  <c r="E66" i="1"/>
  <c r="A283" i="1" l="1"/>
  <c r="A69" i="1"/>
  <c r="E68" i="1"/>
  <c r="A70" i="1" l="1"/>
  <c r="E282" i="1"/>
  <c r="A284" i="1"/>
  <c r="E283" i="1"/>
  <c r="E69" i="1" l="1"/>
  <c r="A285" i="1"/>
  <c r="E284" i="1"/>
  <c r="A71" i="1"/>
  <c r="A72" i="1" l="1"/>
  <c r="A286" i="1"/>
  <c r="E70" i="1"/>
  <c r="E71" i="1" l="1"/>
  <c r="E286" i="1"/>
  <c r="A287" i="1"/>
  <c r="A73" i="1"/>
  <c r="E285" i="1"/>
  <c r="A288" i="1" l="1"/>
  <c r="E287" i="1"/>
  <c r="E72" i="1"/>
  <c r="A74" i="1"/>
  <c r="A75" i="1" l="1"/>
  <c r="E73" i="1"/>
  <c r="A289" i="1"/>
  <c r="E288" i="1"/>
  <c r="E74" i="1" l="1"/>
  <c r="A290" i="1"/>
  <c r="A76" i="1"/>
  <c r="E75" i="1" l="1"/>
  <c r="E290" i="1"/>
  <c r="A291" i="1"/>
  <c r="A77" i="1"/>
  <c r="E76" i="1"/>
  <c r="E289" i="1"/>
  <c r="A292" i="1" l="1"/>
  <c r="A78" i="1"/>
  <c r="E77" i="1" l="1"/>
  <c r="A293" i="1"/>
  <c r="E292" i="1"/>
  <c r="A79" i="1"/>
  <c r="E291" i="1"/>
  <c r="A80" i="1" l="1"/>
  <c r="A294" i="1"/>
  <c r="E293" i="1"/>
  <c r="E78" i="1"/>
  <c r="A295" i="1" l="1"/>
  <c r="E79" i="1"/>
  <c r="A81" i="1"/>
  <c r="E80" i="1"/>
  <c r="A82" i="1" l="1"/>
  <c r="E295" i="1"/>
  <c r="A296" i="1"/>
  <c r="E294" i="1"/>
  <c r="E81" i="1" l="1"/>
  <c r="E296" i="1"/>
  <c r="A297" i="1"/>
  <c r="A83" i="1"/>
  <c r="E82" i="1"/>
  <c r="A84" i="1" l="1"/>
  <c r="E83" i="1"/>
  <c r="E297" i="1"/>
  <c r="A298" i="1"/>
  <c r="A85" i="1" l="1"/>
  <c r="E298" i="1"/>
  <c r="A299" i="1"/>
  <c r="A300" i="1" l="1"/>
  <c r="E299" i="1"/>
  <c r="E84" i="1"/>
  <c r="A86" i="1"/>
  <c r="E85" i="1" l="1"/>
  <c r="A87" i="1"/>
  <c r="E86" i="1"/>
  <c r="A301" i="1"/>
  <c r="E300" i="1"/>
  <c r="A88" i="1" l="1"/>
  <c r="E87" i="1"/>
  <c r="A302" i="1"/>
  <c r="E301" i="1"/>
  <c r="A303" i="1" l="1"/>
  <c r="A89" i="1"/>
  <c r="E88" i="1"/>
  <c r="A90" i="1" l="1"/>
  <c r="E89" i="1"/>
  <c r="A304" i="1"/>
  <c r="E303" i="1"/>
  <c r="E302" i="1"/>
  <c r="A305" i="1" l="1"/>
  <c r="A91" i="1"/>
  <c r="E90" i="1"/>
  <c r="E91" i="1" l="1"/>
  <c r="A92" i="1"/>
  <c r="E304" i="1"/>
  <c r="A306" i="1"/>
  <c r="E305" i="1"/>
  <c r="A307" i="1" l="1"/>
  <c r="A93" i="1"/>
  <c r="E92" i="1" l="1"/>
  <c r="A308" i="1"/>
  <c r="A94" i="1"/>
  <c r="E306" i="1"/>
  <c r="E93" i="1" l="1"/>
  <c r="A309" i="1"/>
  <c r="E308" i="1"/>
  <c r="A95" i="1"/>
  <c r="E94" i="1"/>
  <c r="E307" i="1"/>
  <c r="A310" i="1" l="1"/>
  <c r="A96" i="1"/>
  <c r="E95" i="1" l="1"/>
  <c r="E310" i="1"/>
  <c r="A311" i="1"/>
  <c r="A97" i="1"/>
  <c r="E96" i="1"/>
  <c r="E309" i="1"/>
  <c r="A98" i="1" l="1"/>
  <c r="A312" i="1"/>
  <c r="E311" i="1" l="1"/>
  <c r="E97" i="1"/>
  <c r="E312" i="1"/>
  <c r="A313" i="1"/>
  <c r="A99" i="1"/>
  <c r="E98" i="1" l="1"/>
  <c r="A314" i="1"/>
  <c r="A100" i="1"/>
  <c r="E99" i="1" l="1"/>
  <c r="A101" i="1"/>
  <c r="A315" i="1"/>
  <c r="E313" i="1"/>
  <c r="E100" i="1" l="1"/>
  <c r="A316" i="1"/>
  <c r="E315" i="1"/>
  <c r="A102" i="1"/>
  <c r="E101" i="1"/>
  <c r="E314" i="1"/>
  <c r="A103" i="1" l="1"/>
  <c r="A317" i="1"/>
  <c r="E316" i="1"/>
  <c r="E102" i="1" l="1"/>
  <c r="A318" i="1"/>
  <c r="E317" i="1"/>
  <c r="A104" i="1"/>
  <c r="E103" i="1"/>
  <c r="A319" i="1" l="1"/>
  <c r="A105" i="1"/>
  <c r="A106" i="1" l="1"/>
  <c r="E104" i="1"/>
  <c r="E318" i="1"/>
  <c r="A320" i="1"/>
  <c r="E319" i="1"/>
  <c r="A321" i="1" l="1"/>
  <c r="E320" i="1"/>
  <c r="E105" i="1"/>
  <c r="A107" i="1"/>
  <c r="A108" i="1" l="1"/>
  <c r="A322" i="1"/>
  <c r="E106" i="1"/>
  <c r="E321" i="1" l="1"/>
  <c r="A109" i="1"/>
  <c r="E108" i="1"/>
  <c r="A323" i="1"/>
  <c r="E107" i="1"/>
  <c r="E322" i="1" l="1"/>
  <c r="A110" i="1"/>
  <c r="A324" i="1"/>
  <c r="E109" i="1" l="1"/>
  <c r="A325" i="1"/>
  <c r="E324" i="1"/>
  <c r="E323" i="1"/>
  <c r="A111" i="1"/>
  <c r="A326" i="1" l="1"/>
  <c r="E110" i="1"/>
  <c r="A112" i="1"/>
  <c r="E325" i="1" l="1"/>
  <c r="A113" i="1"/>
  <c r="A327" i="1"/>
  <c r="E111" i="1"/>
  <c r="E326" i="1" l="1"/>
  <c r="E112" i="1"/>
  <c r="A328" i="1"/>
  <c r="A114" i="1"/>
  <c r="E327" i="1" l="1"/>
  <c r="A115" i="1"/>
  <c r="E114" i="1"/>
  <c r="A329" i="1"/>
  <c r="E113" i="1"/>
  <c r="A330" i="1" l="1"/>
  <c r="E328" i="1"/>
  <c r="A116" i="1"/>
  <c r="E115" i="1"/>
  <c r="E116" i="1" l="1"/>
  <c r="A117" i="1"/>
  <c r="E329" i="1"/>
  <c r="A331" i="1"/>
  <c r="A332" i="1" l="1"/>
  <c r="E331" i="1"/>
  <c r="E330" i="1"/>
  <c r="E117" i="1"/>
  <c r="A118" i="1"/>
  <c r="A119" i="1" l="1"/>
  <c r="A333" i="1"/>
  <c r="E332" i="1"/>
  <c r="A334" i="1" l="1"/>
  <c r="E333" i="1"/>
  <c r="A120" i="1"/>
  <c r="E119" i="1"/>
  <c r="E118" i="1"/>
  <c r="A335" i="1" l="1"/>
  <c r="A121" i="1"/>
  <c r="A122" i="1" l="1"/>
  <c r="E121" i="1"/>
  <c r="E334" i="1"/>
  <c r="E120" i="1"/>
  <c r="A336" i="1"/>
  <c r="E335" i="1"/>
  <c r="A337" i="1" l="1"/>
  <c r="E336" i="1"/>
  <c r="A123" i="1"/>
  <c r="E122" i="1"/>
  <c r="A124" i="1" l="1"/>
  <c r="E123" i="1"/>
  <c r="A338" i="1"/>
  <c r="E337" i="1" l="1"/>
  <c r="E338" i="1"/>
  <c r="A339" i="1"/>
  <c r="A125" i="1"/>
  <c r="E124" i="1"/>
  <c r="A340" i="1" l="1"/>
  <c r="A126" i="1"/>
  <c r="E125" i="1"/>
  <c r="E339" i="1" l="1"/>
  <c r="A127" i="1"/>
  <c r="E126" i="1"/>
  <c r="A341" i="1"/>
  <c r="E340" i="1"/>
  <c r="A128" i="1" l="1"/>
  <c r="E127" i="1"/>
  <c r="A342" i="1"/>
  <c r="E341" i="1"/>
  <c r="A343" i="1" l="1"/>
  <c r="A129" i="1"/>
  <c r="E128" i="1"/>
  <c r="A344" i="1" l="1"/>
  <c r="A130" i="1"/>
  <c r="E342" i="1"/>
  <c r="E129" i="1" l="1"/>
  <c r="A131" i="1"/>
  <c r="E130" i="1"/>
  <c r="E343" i="1"/>
  <c r="E344" i="1"/>
  <c r="A345" i="1"/>
  <c r="E345" i="1" l="1"/>
  <c r="A346" i="1"/>
  <c r="A132" i="1"/>
  <c r="E131" i="1"/>
  <c r="A347" i="1" l="1"/>
  <c r="A133" i="1"/>
  <c r="E132" i="1"/>
  <c r="A134" i="1" l="1"/>
  <c r="E133" i="1"/>
  <c r="E346" i="1"/>
  <c r="A348" i="1"/>
  <c r="E347" i="1"/>
  <c r="A349" i="1" l="1"/>
  <c r="E348" i="1"/>
  <c r="A135" i="1"/>
  <c r="E134" i="1"/>
  <c r="A350" i="1" l="1"/>
  <c r="E349" i="1"/>
  <c r="A136" i="1"/>
  <c r="E135" i="1"/>
  <c r="A137" i="1" l="1"/>
  <c r="E136" i="1"/>
  <c r="E350" i="1"/>
  <c r="A351" i="1"/>
  <c r="A352" i="1" l="1"/>
  <c r="A138" i="1"/>
  <c r="E137" i="1"/>
  <c r="E351" i="1" l="1"/>
  <c r="A139" i="1"/>
  <c r="E138" i="1"/>
  <c r="A353" i="1"/>
  <c r="E352" i="1"/>
  <c r="A140" i="1" l="1"/>
  <c r="E139" i="1"/>
  <c r="A354" i="1"/>
  <c r="E353" i="1"/>
  <c r="A355" i="1" l="1"/>
  <c r="A141" i="1"/>
  <c r="E140" i="1"/>
  <c r="A356" i="1" l="1"/>
  <c r="A142" i="1"/>
  <c r="E354" i="1"/>
  <c r="E141" i="1" l="1"/>
  <c r="A143" i="1"/>
  <c r="E355" i="1"/>
  <c r="E356" i="1"/>
  <c r="A357" i="1"/>
  <c r="E142" i="1" l="1"/>
  <c r="A358" i="1"/>
  <c r="A144" i="1"/>
  <c r="E143" i="1"/>
  <c r="A359" i="1" l="1"/>
  <c r="E144" i="1"/>
  <c r="A145" i="1"/>
  <c r="E357" i="1"/>
  <c r="E145" i="1" l="1"/>
  <c r="A146" i="1"/>
  <c r="A360" i="1"/>
  <c r="E358" i="1"/>
  <c r="E359" i="1" l="1"/>
  <c r="A361" i="1"/>
  <c r="E146" i="1"/>
  <c r="A147" i="1"/>
  <c r="E360" i="1" l="1"/>
  <c r="E147" i="1"/>
  <c r="A148" i="1"/>
  <c r="A362" i="1"/>
  <c r="E361" i="1"/>
  <c r="A363" i="1" l="1"/>
  <c r="E148" i="1"/>
  <c r="A149" i="1"/>
  <c r="E149" i="1" l="1"/>
  <c r="A150" i="1"/>
  <c r="A364" i="1"/>
  <c r="E362" i="1"/>
  <c r="E363" i="1" l="1"/>
  <c r="A365" i="1"/>
  <c r="E150" i="1"/>
  <c r="A151" i="1"/>
  <c r="E364" i="1" l="1"/>
  <c r="E151" i="1"/>
  <c r="A152" i="1"/>
  <c r="A366" i="1"/>
  <c r="E365" i="1"/>
  <c r="A367" i="1" l="1"/>
  <c r="E152" i="1"/>
  <c r="A153" i="1"/>
  <c r="E366" i="1" l="1"/>
  <c r="E153" i="1"/>
  <c r="A154" i="1"/>
  <c r="A368" i="1"/>
  <c r="A369" i="1" l="1"/>
  <c r="E368" i="1"/>
  <c r="E154" i="1"/>
  <c r="A155" i="1"/>
  <c r="E367" i="1"/>
  <c r="E155" i="1" l="1"/>
  <c r="A156" i="1"/>
  <c r="A370" i="1"/>
  <c r="E369" i="1" l="1"/>
  <c r="A371" i="1"/>
  <c r="E156" i="1"/>
  <c r="A157" i="1"/>
  <c r="E157" i="1" l="1"/>
  <c r="A158" i="1"/>
  <c r="E371" i="1"/>
  <c r="A372" i="1"/>
  <c r="E370" i="1"/>
  <c r="E372" i="1" l="1"/>
  <c r="A373" i="1"/>
  <c r="A159" i="1"/>
  <c r="E158" i="1" l="1"/>
  <c r="E159" i="1"/>
  <c r="A160" i="1"/>
  <c r="A374" i="1"/>
  <c r="A375" i="1" l="1"/>
  <c r="E373" i="1"/>
  <c r="A161" i="1"/>
  <c r="E161" i="1" l="1"/>
  <c r="A162" i="1"/>
  <c r="E160" i="1"/>
  <c r="A376" i="1"/>
  <c r="E374" i="1"/>
  <c r="E375" i="1" l="1"/>
  <c r="E162" i="1"/>
  <c r="A163" i="1"/>
  <c r="A377" i="1"/>
  <c r="E376" i="1"/>
  <c r="E163" i="1" l="1"/>
  <c r="A164" i="1"/>
  <c r="A378" i="1"/>
  <c r="E377" i="1"/>
  <c r="E164" i="1" l="1"/>
  <c r="A165" i="1"/>
  <c r="A379" i="1"/>
  <c r="E378" i="1" l="1"/>
  <c r="E165" i="1"/>
  <c r="A166" i="1"/>
  <c r="A380" i="1"/>
  <c r="E379" i="1"/>
  <c r="E166" i="1" l="1"/>
  <c r="A167" i="1"/>
  <c r="A381" i="1"/>
  <c r="E380" i="1"/>
  <c r="E167" i="1" l="1"/>
  <c r="A168" i="1"/>
  <c r="A382" i="1"/>
  <c r="A383" i="1" l="1"/>
  <c r="E168" i="1"/>
  <c r="A169" i="1"/>
  <c r="E381" i="1"/>
  <c r="E169" i="1" l="1"/>
  <c r="A170" i="1"/>
  <c r="A384" i="1"/>
  <c r="E382" i="1"/>
  <c r="E383" i="1" l="1"/>
  <c r="A385" i="1"/>
  <c r="E384" i="1"/>
  <c r="E170" i="1"/>
  <c r="A171" i="1"/>
  <c r="E171" i="1" l="1"/>
  <c r="A172" i="1"/>
  <c r="A386" i="1"/>
  <c r="E385" i="1" l="1"/>
  <c r="A387" i="1"/>
  <c r="E172" i="1"/>
  <c r="A173" i="1"/>
  <c r="A174" i="1" l="1"/>
  <c r="E387" i="1"/>
  <c r="A388" i="1"/>
  <c r="E386" i="1"/>
  <c r="E173" i="1" l="1"/>
  <c r="E388" i="1"/>
  <c r="A389" i="1"/>
  <c r="A175" i="1"/>
  <c r="E174" i="1" l="1"/>
  <c r="A390" i="1"/>
  <c r="A176" i="1"/>
  <c r="A177" i="1" l="1"/>
  <c r="E175" i="1"/>
  <c r="E390" i="1"/>
  <c r="A391" i="1"/>
  <c r="E389" i="1"/>
  <c r="E176" i="1" l="1"/>
  <c r="A392" i="1"/>
  <c r="E391" i="1"/>
  <c r="E177" i="1"/>
  <c r="A178" i="1"/>
  <c r="A393" i="1" l="1"/>
  <c r="E392" i="1"/>
  <c r="E178" i="1"/>
  <c r="A179" i="1"/>
  <c r="A180" i="1" l="1"/>
  <c r="A394" i="1"/>
  <c r="A395" i="1" l="1"/>
  <c r="A181" i="1"/>
  <c r="E393" i="1"/>
  <c r="E179" i="1"/>
  <c r="E180" i="1" l="1"/>
  <c r="A182" i="1"/>
  <c r="A396" i="1"/>
  <c r="E395" i="1"/>
  <c r="E394" i="1"/>
  <c r="A183" i="1" l="1"/>
  <c r="A397" i="1"/>
  <c r="E396" i="1"/>
  <c r="E181" i="1"/>
  <c r="A398" i="1" l="1"/>
  <c r="E183" i="1"/>
  <c r="A184" i="1"/>
  <c r="E182" i="1"/>
  <c r="A185" i="1" l="1"/>
  <c r="E397" i="1"/>
  <c r="A399" i="1"/>
  <c r="A400" i="1" l="1"/>
  <c r="E398" i="1"/>
  <c r="A186" i="1"/>
  <c r="E184" i="1"/>
  <c r="A187" i="1" l="1"/>
  <c r="E399" i="1"/>
  <c r="E185" i="1"/>
  <c r="A401" i="1"/>
  <c r="A402" i="1" l="1"/>
  <c r="E400" i="1"/>
  <c r="A188" i="1"/>
  <c r="E186" i="1"/>
  <c r="A189" i="1" l="1"/>
  <c r="E401" i="1"/>
  <c r="E187" i="1"/>
  <c r="E402" i="1"/>
  <c r="A403" i="1"/>
  <c r="A404" i="1" l="1"/>
  <c r="A190" i="1"/>
  <c r="E188" i="1"/>
  <c r="E189" i="1" l="1"/>
  <c r="E404" i="1"/>
  <c r="A405" i="1"/>
  <c r="A191" i="1"/>
  <c r="E403" i="1"/>
  <c r="A406" i="1" l="1"/>
  <c r="A192" i="1"/>
  <c r="E190" i="1"/>
  <c r="E191" i="1" l="1"/>
  <c r="E406" i="1"/>
  <c r="A407" i="1"/>
  <c r="A193" i="1"/>
  <c r="E405" i="1"/>
  <c r="A194" i="1" l="1"/>
  <c r="A408" i="1"/>
  <c r="E407" i="1"/>
  <c r="E192" i="1"/>
  <c r="A195" i="1" l="1"/>
  <c r="A409" i="1"/>
  <c r="E408" i="1"/>
  <c r="E193" i="1"/>
  <c r="A410" i="1" l="1"/>
  <c r="E409" i="1"/>
  <c r="E195" i="1"/>
  <c r="A196" i="1"/>
  <c r="E194" i="1"/>
  <c r="A411" i="1" l="1"/>
  <c r="E196" i="1"/>
  <c r="A197" i="1"/>
  <c r="A198" i="1" l="1"/>
  <c r="E410" i="1"/>
  <c r="A412" i="1"/>
  <c r="E411" i="1"/>
  <c r="A413" i="1" l="1"/>
  <c r="E412" i="1"/>
  <c r="E198" i="1"/>
  <c r="A199" i="1"/>
  <c r="E197" i="1"/>
  <c r="A200" i="1" l="1"/>
  <c r="A414" i="1"/>
  <c r="E413" i="1"/>
  <c r="E199" i="1" l="1"/>
  <c r="E414" i="1"/>
  <c r="A415" i="1"/>
  <c r="E200" i="1"/>
  <c r="A201" i="1"/>
  <c r="A416" i="1" l="1"/>
  <c r="E201" i="1"/>
  <c r="A202" i="1"/>
  <c r="A203" i="1" l="1"/>
  <c r="E415" i="1"/>
  <c r="A417" i="1"/>
  <c r="E416" i="1"/>
  <c r="A418" i="1" l="1"/>
  <c r="E203" i="1"/>
  <c r="A204" i="1"/>
  <c r="E202" i="1"/>
  <c r="E417" i="1" l="1"/>
  <c r="E204" i="1"/>
  <c r="A205" i="1"/>
  <c r="A419" i="1"/>
  <c r="A420" i="1" l="1"/>
  <c r="E418" i="1"/>
  <c r="A206" i="1"/>
  <c r="E206" i="1" l="1"/>
  <c r="A207" i="1"/>
  <c r="E205" i="1"/>
  <c r="E420" i="1"/>
  <c r="A421" i="1"/>
  <c r="E419" i="1"/>
  <c r="E207" i="1" l="1"/>
  <c r="A208" i="1"/>
  <c r="E421" i="1"/>
  <c r="A422" i="1"/>
  <c r="E208" i="1" l="1"/>
  <c r="A209" i="1"/>
  <c r="A423" i="1"/>
  <c r="E422" i="1"/>
  <c r="E209" i="1" l="1"/>
  <c r="A210" i="1"/>
  <c r="A424" i="1"/>
  <c r="E423" i="1" l="1"/>
  <c r="E210" i="1"/>
  <c r="A211" i="1"/>
  <c r="A425" i="1"/>
  <c r="E211" i="1" l="1"/>
  <c r="A212" i="1"/>
  <c r="E425" i="1"/>
  <c r="A426" i="1"/>
  <c r="E424" i="1"/>
  <c r="E212" i="1" l="1"/>
  <c r="A213" i="1"/>
  <c r="E426" i="1"/>
  <c r="A427" i="1"/>
  <c r="E213" i="1" l="1"/>
  <c r="A214" i="1"/>
  <c r="A428" i="1"/>
  <c r="E427" i="1" l="1"/>
  <c r="E214" i="1"/>
  <c r="A215" i="1"/>
  <c r="A429" i="1"/>
  <c r="E215" i="1" l="1"/>
  <c r="A216" i="1"/>
  <c r="A430" i="1"/>
  <c r="E428" i="1"/>
  <c r="E429" i="1" l="1"/>
  <c r="E216" i="1"/>
  <c r="A217" i="1"/>
  <c r="E430" i="1"/>
  <c r="A431" i="1"/>
  <c r="E217" i="1" l="1"/>
  <c r="A218" i="1"/>
  <c r="A432" i="1"/>
  <c r="E431" i="1"/>
  <c r="E218" i="1" l="1"/>
  <c r="A219" i="1"/>
  <c r="A433" i="1"/>
  <c r="E432" i="1" l="1"/>
  <c r="E219" i="1"/>
  <c r="A220" i="1"/>
  <c r="A434" i="1"/>
  <c r="E220" i="1" l="1"/>
  <c r="A221" i="1"/>
  <c r="A435" i="1"/>
  <c r="E434" i="1"/>
  <c r="E433" i="1"/>
  <c r="E221" i="1" l="1"/>
  <c r="A222" i="1"/>
  <c r="A436" i="1"/>
  <c r="A437" i="1" l="1"/>
  <c r="E222" i="1"/>
  <c r="A223" i="1"/>
  <c r="E435" i="1"/>
  <c r="E223" i="1" l="1"/>
  <c r="A224" i="1"/>
  <c r="A438" i="1"/>
  <c r="E437" i="1"/>
  <c r="E436" i="1"/>
  <c r="E438" i="1" l="1"/>
  <c r="A439" i="1"/>
  <c r="A225" i="1"/>
  <c r="E224" i="1" l="1"/>
  <c r="E225" i="1"/>
  <c r="A226" i="1"/>
  <c r="A440" i="1"/>
  <c r="E439" i="1" l="1"/>
  <c r="E226" i="1"/>
  <c r="A227" i="1"/>
  <c r="A441" i="1"/>
  <c r="E440" i="1" l="1"/>
  <c r="E227" i="1"/>
  <c r="A228" i="1"/>
  <c r="A442" i="1"/>
  <c r="E441" i="1"/>
  <c r="E442" i="1" l="1"/>
  <c r="A443" i="1"/>
  <c r="A229" i="1"/>
  <c r="E228" i="1" l="1"/>
  <c r="A444" i="1"/>
  <c r="E443" i="1"/>
  <c r="A230" i="1"/>
  <c r="A231" i="1" l="1"/>
  <c r="A445" i="1"/>
  <c r="E229" i="1"/>
  <c r="A446" i="1" l="1"/>
  <c r="E445" i="1"/>
  <c r="E444" i="1"/>
  <c r="E231" i="1"/>
  <c r="A232" i="1"/>
  <c r="E230" i="1"/>
  <c r="E232" i="1" l="1"/>
  <c r="A233" i="1"/>
  <c r="A447" i="1"/>
  <c r="E447" i="1" l="1"/>
  <c r="A448" i="1"/>
  <c r="E446" i="1"/>
  <c r="E233" i="1"/>
  <c r="A234" i="1"/>
  <c r="A235" i="1" l="1"/>
  <c r="A449" i="1"/>
  <c r="E448" i="1"/>
  <c r="A450" i="1" l="1"/>
  <c r="A236" i="1"/>
  <c r="E234" i="1"/>
  <c r="E235" i="1" l="1"/>
  <c r="A237" i="1"/>
  <c r="A451" i="1"/>
  <c r="E449" i="1"/>
  <c r="A238" i="1" l="1"/>
  <c r="A452" i="1"/>
  <c r="E236" i="1"/>
  <c r="E450" i="1"/>
  <c r="A453" i="1" l="1"/>
  <c r="E451" i="1"/>
  <c r="E238" i="1"/>
  <c r="A239" i="1"/>
  <c r="E237" i="1"/>
  <c r="E452" i="1" l="1"/>
  <c r="E453" i="1" l="1"/>
  <c r="E239" i="1"/>
  <c r="B8" i="1" s="1"/>
  <c r="P27" i="1" s="1"/>
  <c r="F8" i="1" l="1"/>
  <c r="H5" i="1"/>
  <c r="H3" i="1" l="1"/>
  <c r="G8" i="1" s="1"/>
  <c r="P30" i="1"/>
</calcChain>
</file>

<file path=xl/sharedStrings.xml><?xml version="1.0" encoding="utf-8"?>
<sst xmlns="http://schemas.openxmlformats.org/spreadsheetml/2006/main" count="78" uniqueCount="72">
  <si>
    <t>Line-source atomic absorption with continuum background correction</t>
  </si>
  <si>
    <t>abs. width, pm</t>
  </si>
  <si>
    <t>Max. Conc.</t>
  </si>
  <si>
    <t>Other element</t>
  </si>
  <si>
    <t>Peak abs.</t>
  </si>
  <si>
    <t>Corrected A</t>
  </si>
  <si>
    <t>lamp width, pm</t>
  </si>
  <si>
    <t>stray light</t>
  </si>
  <si>
    <t>non-abs. line</t>
  </si>
  <si>
    <t xml:space="preserve"> </t>
  </si>
  <si>
    <t>measured I</t>
  </si>
  <si>
    <t>measured I-zero</t>
  </si>
  <si>
    <t>delta I</t>
  </si>
  <si>
    <t>SNR</t>
  </si>
  <si>
    <t>Non-lin. error</t>
  </si>
  <si>
    <t>calibration curve</t>
  </si>
  <si>
    <t>slope</t>
  </si>
  <si>
    <t>Intercept</t>
  </si>
  <si>
    <r>
      <t>Rsquared (R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</si>
  <si>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source</t>
  </si>
  <si>
    <t>transmitted</t>
  </si>
  <si>
    <t>Concentrations =&gt;</t>
  </si>
  <si>
    <t>wavelength</t>
  </si>
  <si>
    <t>absorbance</t>
  </si>
  <si>
    <t>transmission</t>
  </si>
  <si>
    <t>source int</t>
  </si>
  <si>
    <t>trans int</t>
  </si>
  <si>
    <t>I</t>
  </si>
  <si>
    <t>Absorbance</t>
  </si>
  <si>
    <t>error</t>
  </si>
  <si>
    <t>Concentration (atom density) vs measured absorbance</t>
  </si>
  <si>
    <t>atom density</t>
  </si>
  <si>
    <t>Hyperfine</t>
  </si>
  <si>
    <t>Shift, pm</t>
  </si>
  <si>
    <t>PA</t>
  </si>
  <si>
    <t>SH</t>
  </si>
  <si>
    <t>AW</t>
  </si>
  <si>
    <t>IN</t>
  </si>
  <si>
    <t>HY</t>
  </si>
  <si>
    <t>Cont. Abs</t>
  </si>
  <si>
    <t>Line Abs</t>
  </si>
  <si>
    <t>Background A</t>
  </si>
  <si>
    <t>Peak absorbance</t>
  </si>
  <si>
    <t>Shift</t>
  </si>
  <si>
    <t>Absorption width</t>
  </si>
  <si>
    <t>hyperfine splitting</t>
  </si>
  <si>
    <t>SL</t>
  </si>
  <si>
    <t>Stray Light</t>
  </si>
  <si>
    <t>BA</t>
  </si>
  <si>
    <t>Background absorbance</t>
  </si>
  <si>
    <t>Interfering line (Other element)</t>
  </si>
  <si>
    <t>NA</t>
  </si>
  <si>
    <t>Non-absorbing line from lamp</t>
  </si>
  <si>
    <t>LA</t>
  </si>
  <si>
    <t>Line width from lamp</t>
  </si>
  <si>
    <t>MI</t>
  </si>
  <si>
    <t>MIZ</t>
  </si>
  <si>
    <t>Measured I zero</t>
  </si>
  <si>
    <t>Measured transmitted intensity (I)</t>
  </si>
  <si>
    <t>CA</t>
  </si>
  <si>
    <t>Continuum absorbance</t>
  </si>
  <si>
    <t>Line absorbance</t>
  </si>
  <si>
    <t>Value</t>
  </si>
  <si>
    <t>Meaning</t>
  </si>
  <si>
    <t>Name</t>
  </si>
  <si>
    <t>Table of Named variables</t>
  </si>
  <si>
    <t>Pred. Conc.</t>
  </si>
  <si>
    <t>Pred. Conc. W/0</t>
  </si>
  <si>
    <t>slope/intercept</t>
  </si>
  <si>
    <t>linest, zero intercept</t>
  </si>
  <si>
    <t>LW</t>
  </si>
  <si>
    <t>© T. C. O'Haver, August 17,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</si>
</sst>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0.0%"/>
    <numFmt numFmtId="166" formatCode="0.00000"/>
    <numFmt numFmtId="167" formatCode="#,##0.000000"/>
    <numFmt numFmtId="168" formatCode="#,##0.0000000"/>
    <numFmt numFmtId="169" formatCode="#,##0.00000000"/>
    <numFmt numFmtId="173" formatCode="0.000%"/>
  </numFmts>
  <fonts count="15" x14ac:knownFonts="1">
    <font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2"/>
      <color indexed="13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i/>
      <sz val="16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8"/>
        <bgColor indexed="58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10" fillId="0" borderId="0" applyNumberFormat="0" applyFont="0" applyFill="0" applyBorder="0" applyProtection="0">
      <alignment horizontal="center"/>
    </xf>
  </cellStyleXfs>
  <cellXfs count="42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vertical="center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</xf>
    <xf numFmtId="164" fontId="2" fillId="2" borderId="3" xfId="0" applyNumberFormat="1" applyFont="1" applyFill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4" fillId="0" borderId="5" xfId="0" applyNumberFormat="1" applyFont="1" applyBorder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164" fontId="6" fillId="3" borderId="0" xfId="0" applyNumberFormat="1" applyFont="1" applyFill="1" applyAlignment="1" applyProtection="1">
      <alignment horizontal="center"/>
    </xf>
    <xf numFmtId="164" fontId="7" fillId="4" borderId="6" xfId="0" applyNumberFormat="1" applyFont="1" applyFill="1" applyBorder="1" applyAlignment="1" applyProtection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 applyProtection="1">
      <alignment horizontal="center"/>
    </xf>
    <xf numFmtId="164" fontId="0" fillId="2" borderId="8" xfId="0" applyNumberFormat="1" applyFill="1" applyBorder="1" applyAlignment="1">
      <alignment horizontal="center"/>
    </xf>
    <xf numFmtId="165" fontId="5" fillId="2" borderId="4" xfId="0" applyNumberFormat="1" applyFont="1" applyFill="1" applyBorder="1" applyAlignment="1" applyProtection="1">
      <alignment horizontal="left"/>
      <protection locked="0"/>
    </xf>
    <xf numFmtId="164" fontId="8" fillId="0" borderId="0" xfId="0" applyNumberFormat="1" applyFont="1" applyAlignment="1">
      <alignment horizontal="center"/>
    </xf>
    <xf numFmtId="164" fontId="4" fillId="0" borderId="0" xfId="0" applyNumberFormat="1" applyFont="1" applyAlignment="1" applyProtection="1">
      <alignment horizontal="center"/>
    </xf>
    <xf numFmtId="164" fontId="4" fillId="0" borderId="0" xfId="0" applyNumberFormat="1" applyFont="1"/>
    <xf numFmtId="164" fontId="9" fillId="3" borderId="0" xfId="0" applyNumberFormat="1" applyFont="1" applyFill="1" applyAlignment="1" applyProtection="1">
      <alignment horizontal="center"/>
    </xf>
    <xf numFmtId="10" fontId="9" fillId="3" borderId="0" xfId="0" applyNumberFormat="1" applyFont="1" applyFill="1" applyAlignment="1" applyProtection="1">
      <alignment horizontal="center"/>
    </xf>
    <xf numFmtId="164" fontId="10" fillId="0" borderId="0" xfId="1" applyNumberFormat="1">
      <alignment horizontal="center"/>
    </xf>
    <xf numFmtId="0" fontId="11" fillId="0" borderId="0" xfId="0" applyFont="1"/>
    <xf numFmtId="0" fontId="0" fillId="0" borderId="9" xfId="0" applyFont="1" applyBorder="1"/>
    <xf numFmtId="166" fontId="0" fillId="0" borderId="10" xfId="0" applyNumberFormat="1" applyBorder="1" applyAlignment="1">
      <alignment horizontal="left" indent="1"/>
    </xf>
    <xf numFmtId="0" fontId="0" fillId="0" borderId="7" xfId="0" applyFont="1" applyBorder="1"/>
    <xf numFmtId="166" fontId="0" fillId="0" borderId="11" xfId="0" applyNumberFormat="1" applyBorder="1" applyAlignment="1">
      <alignment horizontal="left" indent="1"/>
    </xf>
    <xf numFmtId="0" fontId="0" fillId="0" borderId="8" xfId="0" applyFont="1" applyBorder="1"/>
    <xf numFmtId="166" fontId="0" fillId="0" borderId="12" xfId="0" applyNumberFormat="1" applyBorder="1" applyAlignment="1">
      <alignment horizontal="left" indent="1"/>
    </xf>
    <xf numFmtId="164" fontId="0" fillId="0" borderId="0" xfId="0" applyNumberFormat="1" applyFont="1" applyAlignment="1" applyProtection="1">
      <alignment horizontal="left"/>
    </xf>
    <xf numFmtId="164" fontId="0" fillId="0" borderId="0" xfId="0" applyNumberFormat="1" applyProtection="1"/>
    <xf numFmtId="10" fontId="0" fillId="0" borderId="0" xfId="0" applyNumberFormat="1"/>
    <xf numFmtId="49" fontId="0" fillId="0" borderId="0" xfId="0" applyNumberFormat="1" applyFont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164" fontId="13" fillId="0" borderId="0" xfId="0" applyNumberFormat="1" applyFon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8" fontId="14" fillId="0" borderId="0" xfId="0" applyNumberFormat="1" applyFont="1"/>
    <xf numFmtId="173" fontId="0" fillId="0" borderId="0" xfId="0" applyNumberFormat="1"/>
    <xf numFmtId="173" fontId="0" fillId="0" borderId="0" xfId="0" applyNumberFormat="1" applyFont="1"/>
  </cellXfs>
  <cellStyles count="2">
    <cellStyle name="Heading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Absorption and emission spectra within the monochromator's spectral bandpass</a:t>
            </a:r>
          </a:p>
        </c:rich>
      </c:tx>
      <c:layout>
        <c:manualLayout>
          <c:xMode val="edge"/>
          <c:yMode val="edge"/>
          <c:x val="0.15396178321126203"/>
          <c:y val="2.2422212003766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5055956807112"/>
          <c:y val="0.13603191977684403"/>
          <c:w val="0.82448693252386107"/>
          <c:h val="0.64874121676494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Sheet1!$C$38</c:f>
              <c:strCache>
                <c:ptCount val="1"/>
                <c:pt idx="0">
                  <c:v>transmission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Sheet1!$A$39:$A$239</c:f>
              <c:numCache>
                <c:formatCode>#,##0.000</c:formatCode>
                <c:ptCount val="201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</c:numCache>
            </c:numRef>
          </c:xVal>
          <c:yVal>
            <c:numRef>
              <c:f>Sheet1!$C$39:$C$239</c:f>
              <c:numCache>
                <c:formatCode>#,##0.000</c:formatCode>
                <c:ptCount val="201"/>
                <c:pt idx="0">
                  <c:v>0.7941557292378183</c:v>
                </c:pt>
                <c:pt idx="1">
                  <c:v>0.79415249630778273</c:v>
                </c:pt>
                <c:pt idx="2">
                  <c:v>0.79414916903672694</c:v>
                </c:pt>
                <c:pt idx="3">
                  <c:v>0.79414574365373547</c:v>
                </c:pt>
                <c:pt idx="4">
                  <c:v>0.79414221619564307</c:v>
                </c:pt>
                <c:pt idx="5">
                  <c:v>0.79413858249508229</c:v>
                </c:pt>
                <c:pt idx="6">
                  <c:v>0.79413483816765318</c:v>
                </c:pt>
                <c:pt idx="7">
                  <c:v>0.79413097859813853</c:v>
                </c:pt>
                <c:pt idx="8">
                  <c:v>0.79412699892568339</c:v>
                </c:pt>
                <c:pt idx="9">
                  <c:v>0.79412289402784964</c:v>
                </c:pt>
                <c:pt idx="10">
                  <c:v>0.79411865850344565</c:v>
                </c:pt>
                <c:pt idx="11">
                  <c:v>0.79411428665402184</c:v>
                </c:pt>
                <c:pt idx="12">
                  <c:v>0.7941097724639139</c:v>
                </c:pt>
                <c:pt idx="13">
                  <c:v>0.79410510957869951</c:v>
                </c:pt>
                <c:pt idx="14">
                  <c:v>0.79410029128192527</c:v>
                </c:pt>
                <c:pt idx="15">
                  <c:v>0.79409531046993853</c:v>
                </c:pt>
                <c:pt idx="16">
                  <c:v>0.79409015962465157</c:v>
                </c:pt>
                <c:pt idx="17">
                  <c:v>0.79408483078403647</c:v>
                </c:pt>
                <c:pt idx="18">
                  <c:v>0.79407931551013244</c:v>
                </c:pt>
                <c:pt idx="19">
                  <c:v>0.79407360485432565</c:v>
                </c:pt>
                <c:pt idx="20">
                  <c:v>0.79406768931962868</c:v>
                </c:pt>
                <c:pt idx="21">
                  <c:v>0.79406155881966078</c:v>
                </c:pt>
                <c:pt idx="22">
                  <c:v>0.79405520263399521</c:v>
                </c:pt>
                <c:pt idx="23">
                  <c:v>0.79404860935949895</c:v>
                </c:pt>
                <c:pt idx="24">
                  <c:v>0.79404176685724925</c:v>
                </c:pt>
                <c:pt idx="25">
                  <c:v>0.79403466219456131</c:v>
                </c:pt>
                <c:pt idx="26">
                  <c:v>0.79402728158160363</c:v>
                </c:pt>
                <c:pt idx="27">
                  <c:v>0.79401961030201618</c:v>
                </c:pt>
                <c:pt idx="28">
                  <c:v>0.79401163263687302</c:v>
                </c:pt>
                <c:pt idx="29">
                  <c:v>0.79400333178124904</c:v>
                </c:pt>
                <c:pt idx="30">
                  <c:v>0.79399468975255705</c:v>
                </c:pt>
                <c:pt idx="31">
                  <c:v>0.79398568728971075</c:v>
                </c:pt>
                <c:pt idx="32">
                  <c:v>0.79397630374205219</c:v>
                </c:pt>
                <c:pt idx="33">
                  <c:v>0.79396651694683373</c:v>
                </c:pt>
                <c:pt idx="34">
                  <c:v>0.79395630309388932</c:v>
                </c:pt>
                <c:pt idx="35">
                  <c:v>0.79394563657593586</c:v>
                </c:pt>
                <c:pt idx="36">
                  <c:v>0.79393448982273707</c:v>
                </c:pt>
                <c:pt idx="37">
                  <c:v>0.79392283311710476</c:v>
                </c:pt>
                <c:pt idx="38">
                  <c:v>0.79391063439043119</c:v>
                </c:pt>
                <c:pt idx="39">
                  <c:v>0.79389785899510235</c:v>
                </c:pt>
                <c:pt idx="40">
                  <c:v>0.79388446945075752</c:v>
                </c:pt>
                <c:pt idx="41">
                  <c:v>0.79387042516089834</c:v>
                </c:pt>
                <c:pt idx="42">
                  <c:v>0.7938556820958208</c:v>
                </c:pt>
                <c:pt idx="43">
                  <c:v>0.79384019243721393</c:v>
                </c:pt>
                <c:pt idx="44">
                  <c:v>0.79382390417903392</c:v>
                </c:pt>
                <c:pt idx="45">
                  <c:v>0.79380676067839417</c:v>
                </c:pt>
                <c:pt idx="46">
                  <c:v>0.79378870014918301</c:v>
                </c:pt>
                <c:pt idx="47">
                  <c:v>0.79376965508990782</c:v>
                </c:pt>
                <c:pt idx="48">
                  <c:v>0.79374955163581196</c:v>
                </c:pt>
                <c:pt idx="49">
                  <c:v>0.79372830882358669</c:v>
                </c:pt>
                <c:pt idx="50">
                  <c:v>0.7937058377549383</c:v>
                </c:pt>
                <c:pt idx="51">
                  <c:v>0.79368204064278391</c:v>
                </c:pt>
                <c:pt idx="52">
                  <c:v>0.79365680972086927</c:v>
                </c:pt>
                <c:pt idx="53">
                  <c:v>0.79363002599398891</c:v>
                </c:pt>
                <c:pt idx="54">
                  <c:v>0.79360155780160846</c:v>
                </c:pt>
                <c:pt idx="55">
                  <c:v>0.79357125916235904</c:v>
                </c:pt>
                <c:pt idx="56">
                  <c:v>0.79353896786034439</c:v>
                </c:pt>
                <c:pt idx="57">
                  <c:v>0.79350450322620381</c:v>
                </c:pt>
                <c:pt idx="58">
                  <c:v>0.79346766355599407</c:v>
                </c:pt>
                <c:pt idx="59">
                  <c:v>0.7934282230987284</c:v>
                </c:pt>
                <c:pt idx="60">
                  <c:v>0.79338592852819512</c:v>
                </c:pt>
                <c:pt idx="61">
                  <c:v>0.79334049479565016</c:v>
                </c:pt>
                <c:pt idx="62">
                  <c:v>0.79329160023606504</c:v>
                </c:pt>
                <c:pt idx="63">
                  <c:v>0.79323888077039162</c:v>
                </c:pt>
                <c:pt idx="64">
                  <c:v>0.79318192300791024</c:v>
                </c:pt>
                <c:pt idx="65">
                  <c:v>0.793120256003645</c:v>
                </c:pt>
                <c:pt idx="66">
                  <c:v>0.79305334136270877</c:v>
                </c:pt>
                <c:pt idx="67">
                  <c:v>0.79298056130173222</c:v>
                </c:pt>
                <c:pt idx="68">
                  <c:v>0.79290120417103416</c:v>
                </c:pt>
                <c:pt idx="69">
                  <c:v>0.79281444680138435</c:v>
                </c:pt>
                <c:pt idx="70">
                  <c:v>0.79271933285427998</c:v>
                </c:pt>
                <c:pt idx="71">
                  <c:v>0.79261474610805416</c:v>
                </c:pt>
                <c:pt idx="72">
                  <c:v>0.79249937728048714</c:v>
                </c:pt>
                <c:pt idx="73">
                  <c:v>0.79237168253853196</c:v>
                </c:pt>
                <c:pt idx="74">
                  <c:v>0.79222983122910373</c:v>
                </c:pt>
                <c:pt idx="75">
                  <c:v>0.79207163951130688</c:v>
                </c:pt>
                <c:pt idx="76">
                  <c:v>0.79189448537599261</c:v>
                </c:pt>
                <c:pt idx="77">
                  <c:v>0.79169519884744155</c:v>
                </c:pt>
                <c:pt idx="78">
                  <c:v>0.79146991873772476</c:v>
                </c:pt>
                <c:pt idx="79">
                  <c:v>0.79121390380222878</c:v>
                </c:pt>
                <c:pt idx="80">
                  <c:v>0.79092128095345837</c:v>
                </c:pt>
                <c:pt idx="81">
                  <c:v>0.7905847054184526</c:v>
                </c:pt>
                <c:pt idx="82">
                  <c:v>0.79019489589273084</c:v>
                </c:pt>
                <c:pt idx="83">
                  <c:v>0.78973998939671741</c:v>
                </c:pt>
                <c:pt idx="84">
                  <c:v>0.7892046315203407</c:v>
                </c:pt>
                <c:pt idx="85">
                  <c:v>0.78856867082928805</c:v>
                </c:pt>
                <c:pt idx="86">
                  <c:v>0.78780524854034939</c:v>
                </c:pt>
                <c:pt idx="87">
                  <c:v>0.78687794257129928</c:v>
                </c:pt>
                <c:pt idx="88">
                  <c:v>0.78573639411506591</c:v>
                </c:pt>
                <c:pt idx="89">
                  <c:v>0.78430942758908351</c:v>
                </c:pt>
                <c:pt idx="90">
                  <c:v>0.78249389335016029</c:v>
                </c:pt>
                <c:pt idx="91">
                  <c:v>0.78013593957941596</c:v>
                </c:pt>
                <c:pt idx="92">
                  <c:v>0.77699831654327678</c:v>
                </c:pt>
                <c:pt idx="93">
                  <c:v>0.77270067325983405</c:v>
                </c:pt>
                <c:pt idx="94">
                  <c:v>0.766604796334594</c:v>
                </c:pt>
                <c:pt idx="95">
                  <c:v>0.75758085611105885</c:v>
                </c:pt>
                <c:pt idx="96">
                  <c:v>0.7435004463290501</c:v>
                </c:pt>
                <c:pt idx="97">
                  <c:v>0.72007112298254028</c:v>
                </c:pt>
                <c:pt idx="98">
                  <c:v>0.67811858473982733</c:v>
                </c:pt>
                <c:pt idx="99">
                  <c:v>0.5986584857382159</c:v>
                </c:pt>
                <c:pt idx="100">
                  <c:v>0.4624352082696922</c:v>
                </c:pt>
                <c:pt idx="101">
                  <c:v>0.36301780138678458</c:v>
                </c:pt>
                <c:pt idx="102">
                  <c:v>0.45410557328736523</c:v>
                </c:pt>
                <c:pt idx="103">
                  <c:v>0.57127761583135295</c:v>
                </c:pt>
                <c:pt idx="104">
                  <c:v>0.63084421053398132</c:v>
                </c:pt>
                <c:pt idx="105">
                  <c:v>0.68508935349651179</c:v>
                </c:pt>
                <c:pt idx="106">
                  <c:v>0.72509501803888976</c:v>
                </c:pt>
                <c:pt idx="107">
                  <c:v>0.74755143969658056</c:v>
                </c:pt>
                <c:pt idx="108">
                  <c:v>0.76062307546786889</c:v>
                </c:pt>
                <c:pt idx="109">
                  <c:v>0.7688431042425663</c:v>
                </c:pt>
                <c:pt idx="110">
                  <c:v>0.77435197808067302</c:v>
                </c:pt>
                <c:pt idx="111">
                  <c:v>0.77822853117337853</c:v>
                </c:pt>
                <c:pt idx="112">
                  <c:v>0.78106191308248341</c:v>
                </c:pt>
                <c:pt idx="113">
                  <c:v>0.78319642994231431</c:v>
                </c:pt>
                <c:pt idx="114">
                  <c:v>0.78484462647007658</c:v>
                </c:pt>
                <c:pt idx="115">
                  <c:v>0.78614367824008946</c:v>
                </c:pt>
                <c:pt idx="116">
                  <c:v>0.78718542880378695</c:v>
                </c:pt>
                <c:pt idx="117">
                  <c:v>0.78803329421774859</c:v>
                </c:pt>
                <c:pt idx="118">
                  <c:v>0.78873222569790591</c:v>
                </c:pt>
                <c:pt idx="119">
                  <c:v>0.78931481486238286</c:v>
                </c:pt>
                <c:pt idx="120">
                  <c:v>0.78980516237978893</c:v>
                </c:pt>
                <c:pt idx="121">
                  <c:v>0.79022140148500364</c:v>
                </c:pt>
                <c:pt idx="122">
                  <c:v>0.79057738637735353</c:v>
                </c:pt>
                <c:pt idx="123">
                  <c:v>0.79088384747665141</c:v>
                </c:pt>
                <c:pt idx="124">
                  <c:v>0.7911491978116888</c:v>
                </c:pt>
                <c:pt idx="125">
                  <c:v>0.7913801060388298</c:v>
                </c:pt>
                <c:pt idx="126">
                  <c:v>0.79158191023004487</c:v>
                </c:pt>
                <c:pt idx="127">
                  <c:v>0.79175892105317269</c:v>
                </c:pt>
                <c:pt idx="128">
                  <c:v>0.79191464685668977</c:v>
                </c:pt>
                <c:pt idx="129">
                  <c:v>0.79205196278456169</c:v>
                </c:pt>
                <c:pt idx="130">
                  <c:v>0.79217323922148575</c:v>
                </c:pt>
                <c:pt idx="131">
                  <c:v>0.79228044030492562</c:v>
                </c:pt>
                <c:pt idx="132">
                  <c:v>0.79237520013907525</c:v>
                </c:pt>
                <c:pt idx="133">
                  <c:v>0.792458882206866</c:v>
                </c:pt>
                <c:pt idx="134">
                  <c:v>0.79253262598004726</c:v>
                </c:pt>
                <c:pt idx="135">
                  <c:v>0.79259738366703636</c:v>
                </c:pt>
                <c:pt idx="136">
                  <c:v>0.79265394927708877</c:v>
                </c:pt>
                <c:pt idx="137">
                  <c:v>0.79270298162597852</c:v>
                </c:pt>
                <c:pt idx="138">
                  <c:v>0.7927450225008138</c:v>
                </c:pt>
                <c:pt idx="139">
                  <c:v>0.7927805108970829</c:v>
                </c:pt>
                <c:pt idx="140">
                  <c:v>0.79280979400972162</c:v>
                </c:pt>
                <c:pt idx="141">
                  <c:v>0.79283313548063661</c:v>
                </c:pt>
                <c:pt idx="142">
                  <c:v>0.79285072126230438</c:v>
                </c:pt>
                <c:pt idx="143">
                  <c:v>0.79286266333923672</c:v>
                </c:pt>
                <c:pt idx="144">
                  <c:v>0.79286900144725403</c:v>
                </c:pt>
                <c:pt idx="145">
                  <c:v>0.7928697028371896</c:v>
                </c:pt>
                <c:pt idx="146">
                  <c:v>0.79286466003817235</c:v>
                </c:pt>
                <c:pt idx="147">
                  <c:v>0.79285368647940679</c:v>
                </c:pt>
                <c:pt idx="148">
                  <c:v>0.79283650972119157</c:v>
                </c:pt>
                <c:pt idx="149">
                  <c:v>0.79281276191722005</c:v>
                </c:pt>
                <c:pt idx="150">
                  <c:v>0.7927819669700864</c:v>
                </c:pt>
                <c:pt idx="151">
                  <c:v>0.79274352363570799</c:v>
                </c:pt>
                <c:pt idx="152">
                  <c:v>0.79269668355983691</c:v>
                </c:pt>
                <c:pt idx="153">
                  <c:v>0.79264052286211428</c:v>
                </c:pt>
                <c:pt idx="154">
                  <c:v>0.79257390537846617</c:v>
                </c:pt>
                <c:pt idx="155">
                  <c:v>0.79249543496951069</c:v>
                </c:pt>
                <c:pt idx="156">
                  <c:v>0.79240339330890752</c:v>
                </c:pt>
                <c:pt idx="157">
                  <c:v>0.79229565814121605</c:v>
                </c:pt>
                <c:pt idx="158">
                  <c:v>0.79216959492759154</c:v>
                </c:pt>
                <c:pt idx="159">
                  <c:v>0.79202191173996972</c:v>
                </c:pt>
                <c:pt idx="160">
                  <c:v>0.79184846267753839</c:v>
                </c:pt>
                <c:pt idx="161">
                  <c:v>0.79164397807903786</c:v>
                </c:pt>
                <c:pt idx="162">
                  <c:v>0.79140168892032503</c:v>
                </c:pt>
                <c:pt idx="163">
                  <c:v>0.79111279551801827</c:v>
                </c:pt>
                <c:pt idx="164">
                  <c:v>0.79076570264958201</c:v>
                </c:pt>
                <c:pt idx="165">
                  <c:v>0.7903448966508162</c:v>
                </c:pt>
                <c:pt idx="166">
                  <c:v>0.78982926059782221</c:v>
                </c:pt>
                <c:pt idx="167">
                  <c:v>0.78918948399072175</c:v>
                </c:pt>
                <c:pt idx="168">
                  <c:v>0.78838396955161039</c:v>
                </c:pt>
                <c:pt idx="169">
                  <c:v>0.78735216135467889</c:v>
                </c:pt>
                <c:pt idx="170">
                  <c:v>0.78600327888763255</c:v>
                </c:pt>
                <c:pt idx="171">
                  <c:v>0.78419650874701741</c:v>
                </c:pt>
                <c:pt idx="172">
                  <c:v>0.78170451739096736</c:v>
                </c:pt>
                <c:pt idx="173">
                  <c:v>0.77814253144858592</c:v>
                </c:pt>
                <c:pt idx="174">
                  <c:v>0.7728217123990998</c:v>
                </c:pt>
                <c:pt idx="175">
                  <c:v>0.76442426111393225</c:v>
                </c:pt>
                <c:pt idx="176">
                  <c:v>0.75023051444134214</c:v>
                </c:pt>
                <c:pt idx="177">
                  <c:v>0.72419602201266453</c:v>
                </c:pt>
                <c:pt idx="178">
                  <c:v>0.67275953326727778</c:v>
                </c:pt>
                <c:pt idx="179">
                  <c:v>0.57730046185757145</c:v>
                </c:pt>
                <c:pt idx="180">
                  <c:v>0.50103364536746087</c:v>
                </c:pt>
                <c:pt idx="181">
                  <c:v>0.57730945504325704</c:v>
                </c:pt>
                <c:pt idx="182">
                  <c:v>0.67278051423568119</c:v>
                </c:pt>
                <c:pt idx="183">
                  <c:v>0.72422995467741191</c:v>
                </c:pt>
                <c:pt idx="184">
                  <c:v>0.75027749106167063</c:v>
                </c:pt>
                <c:pt idx="185">
                  <c:v>0.76448426792290991</c:v>
                </c:pt>
                <c:pt idx="186">
                  <c:v>0.7728947723580154</c:v>
                </c:pt>
                <c:pt idx="187">
                  <c:v>0.77822871892168566</c:v>
                </c:pt>
                <c:pt idx="188">
                  <c:v>0.78180395364994493</c:v>
                </c:pt>
                <c:pt idx="189">
                  <c:v>0.7843093567869065</c:v>
                </c:pt>
                <c:pt idx="190">
                  <c:v>0.78612974001069758</c:v>
                </c:pt>
                <c:pt idx="191">
                  <c:v>0.787492473351739</c:v>
                </c:pt>
                <c:pt idx="192">
                  <c:v>0.78853840604553072</c:v>
                </c:pt>
                <c:pt idx="193">
                  <c:v>0.78935835461152226</c:v>
                </c:pt>
                <c:pt idx="194">
                  <c:v>0.79001291177795552</c:v>
                </c:pt>
                <c:pt idx="195">
                  <c:v>0.79054371291389369</c:v>
                </c:pt>
                <c:pt idx="196">
                  <c:v>0.79098010832099097</c:v>
                </c:pt>
                <c:pt idx="197">
                  <c:v>0.79134325682158246</c:v>
                </c:pt>
                <c:pt idx="198">
                  <c:v>0.79164871644899903</c:v>
                </c:pt>
                <c:pt idx="199">
                  <c:v>0.79190812964443025</c:v>
                </c:pt>
                <c:pt idx="200">
                  <c:v>0.79213034655582504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Sheet1!$D$38</c:f>
              <c:strCache>
                <c:ptCount val="1"/>
                <c:pt idx="0">
                  <c:v>source int</c:v>
                </c:pt>
              </c:strCache>
            </c:strRef>
          </c:tx>
          <c:spPr>
            <a:ln w="25400">
              <a:solidFill>
                <a:srgbClr val="999999"/>
              </a:solidFill>
              <a:prstDash val="solid"/>
            </a:ln>
          </c:spPr>
          <c:marker>
            <c:symbol val="none"/>
          </c:marker>
          <c:xVal>
            <c:numRef>
              <c:f>Sheet1!$A$39:$A$239</c:f>
              <c:numCache>
                <c:formatCode>#,##0.000</c:formatCode>
                <c:ptCount val="201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</c:numCache>
            </c:numRef>
          </c:xVal>
          <c:yVal>
            <c:numRef>
              <c:f>Sheet1!$D$39:$D$239</c:f>
              <c:numCache>
                <c:formatCode>#,##0.000</c:formatCode>
                <c:ptCount val="201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  <c:pt idx="7">
                  <c:v>1.0000000000000001E-5</c:v>
                </c:pt>
                <c:pt idx="8">
                  <c:v>1.0000000000000001E-5</c:v>
                </c:pt>
                <c:pt idx="9">
                  <c:v>1.0000000000000001E-5</c:v>
                </c:pt>
                <c:pt idx="10">
                  <c:v>1.0000000000000001E-5</c:v>
                </c:pt>
                <c:pt idx="11">
                  <c:v>1.0000000000000001E-5</c:v>
                </c:pt>
                <c:pt idx="12">
                  <c:v>1.0000000000000001E-5</c:v>
                </c:pt>
                <c:pt idx="13">
                  <c:v>1.0000000000000001E-5</c:v>
                </c:pt>
                <c:pt idx="14">
                  <c:v>1.0000000000000001E-5</c:v>
                </c:pt>
                <c:pt idx="15">
                  <c:v>1.0000000000000001E-5</c:v>
                </c:pt>
                <c:pt idx="16">
                  <c:v>1.0000000000000001E-5</c:v>
                </c:pt>
                <c:pt idx="17">
                  <c:v>1.0000000000000001E-5</c:v>
                </c:pt>
                <c:pt idx="18">
                  <c:v>1.0000000000000001E-5</c:v>
                </c:pt>
                <c:pt idx="19">
                  <c:v>1.0000000000000001E-5</c:v>
                </c:pt>
                <c:pt idx="20">
                  <c:v>1.0000000000000001E-5</c:v>
                </c:pt>
                <c:pt idx="21">
                  <c:v>1.0000000000000001E-5</c:v>
                </c:pt>
                <c:pt idx="22">
                  <c:v>1.0000000000000001E-5</c:v>
                </c:pt>
                <c:pt idx="23">
                  <c:v>1.0000000000000001E-5</c:v>
                </c:pt>
                <c:pt idx="24">
                  <c:v>1.0000000000000001E-5</c:v>
                </c:pt>
                <c:pt idx="25">
                  <c:v>1.0000000000000001E-5</c:v>
                </c:pt>
                <c:pt idx="26">
                  <c:v>1.0000000000000001E-5</c:v>
                </c:pt>
                <c:pt idx="27">
                  <c:v>1.0000000000000001E-5</c:v>
                </c:pt>
                <c:pt idx="28">
                  <c:v>1.0000000000000001E-5</c:v>
                </c:pt>
                <c:pt idx="29">
                  <c:v>1.0000000000000001E-5</c:v>
                </c:pt>
                <c:pt idx="30">
                  <c:v>1.0000000000000001E-5</c:v>
                </c:pt>
                <c:pt idx="31">
                  <c:v>1.0000000000000001E-5</c:v>
                </c:pt>
                <c:pt idx="32">
                  <c:v>1.0000000000000001E-5</c:v>
                </c:pt>
                <c:pt idx="33">
                  <c:v>1.0000000000000001E-5</c:v>
                </c:pt>
                <c:pt idx="34">
                  <c:v>1.0000000000023196E-5</c:v>
                </c:pt>
                <c:pt idx="35">
                  <c:v>1.0000001388794388E-5</c:v>
                </c:pt>
                <c:pt idx="36">
                  <c:v>1.0011253517471926E-5</c:v>
                </c:pt>
                <c:pt idx="37">
                  <c:v>2.2340980408667959E-5</c:v>
                </c:pt>
                <c:pt idx="38">
                  <c:v>1.8415638888734181E-3</c:v>
                </c:pt>
                <c:pt idx="39">
                  <c:v>3.6797944117144238E-2</c:v>
                </c:pt>
                <c:pt idx="40">
                  <c:v>0.10001</c:v>
                </c:pt>
                <c:pt idx="41">
                  <c:v>3.6797944117144238E-2</c:v>
                </c:pt>
                <c:pt idx="42">
                  <c:v>1.8415638888734181E-3</c:v>
                </c:pt>
                <c:pt idx="43">
                  <c:v>2.2340980408667959E-5</c:v>
                </c:pt>
                <c:pt idx="44">
                  <c:v>1.0011253517471926E-5</c:v>
                </c:pt>
                <c:pt idx="45">
                  <c:v>1.0000001388794388E-5</c:v>
                </c:pt>
                <c:pt idx="46">
                  <c:v>1.0000000000023196E-5</c:v>
                </c:pt>
                <c:pt idx="47">
                  <c:v>1.0000000000000001E-5</c:v>
                </c:pt>
                <c:pt idx="48">
                  <c:v>1.0000000000000001E-5</c:v>
                </c:pt>
                <c:pt idx="49">
                  <c:v>1.0000000000000001E-5</c:v>
                </c:pt>
                <c:pt idx="50">
                  <c:v>1.0000000000000001E-5</c:v>
                </c:pt>
                <c:pt idx="51">
                  <c:v>1.0000000000000001E-5</c:v>
                </c:pt>
                <c:pt idx="52">
                  <c:v>1.0000000000000001E-5</c:v>
                </c:pt>
                <c:pt idx="53">
                  <c:v>1.0000000000000001E-5</c:v>
                </c:pt>
                <c:pt idx="54">
                  <c:v>1.0000000000000001E-5</c:v>
                </c:pt>
                <c:pt idx="55">
                  <c:v>1.0000000000000001E-5</c:v>
                </c:pt>
                <c:pt idx="56">
                  <c:v>1.0000000000000001E-5</c:v>
                </c:pt>
                <c:pt idx="57">
                  <c:v>1.0000000000000001E-5</c:v>
                </c:pt>
                <c:pt idx="58">
                  <c:v>1.0000000000000001E-5</c:v>
                </c:pt>
                <c:pt idx="59">
                  <c:v>1.0000000000000001E-5</c:v>
                </c:pt>
                <c:pt idx="60">
                  <c:v>1.0000000000000001E-5</c:v>
                </c:pt>
                <c:pt idx="61">
                  <c:v>1.0000000000000001E-5</c:v>
                </c:pt>
                <c:pt idx="62">
                  <c:v>1.0000000000000001E-5</c:v>
                </c:pt>
                <c:pt idx="63">
                  <c:v>1.0000000000000001E-5</c:v>
                </c:pt>
                <c:pt idx="64">
                  <c:v>1.0000000000000001E-5</c:v>
                </c:pt>
                <c:pt idx="65">
                  <c:v>1.0000000000000001E-5</c:v>
                </c:pt>
                <c:pt idx="66">
                  <c:v>1.0000000000000001E-5</c:v>
                </c:pt>
                <c:pt idx="67">
                  <c:v>1.0000000000000001E-5</c:v>
                </c:pt>
                <c:pt idx="68">
                  <c:v>1.0000000000000001E-5</c:v>
                </c:pt>
                <c:pt idx="69">
                  <c:v>1.0000000000000001E-5</c:v>
                </c:pt>
                <c:pt idx="70">
                  <c:v>1.0000000000000001E-5</c:v>
                </c:pt>
                <c:pt idx="71">
                  <c:v>1.0000000000000001E-5</c:v>
                </c:pt>
                <c:pt idx="72">
                  <c:v>1.0000000000000001E-5</c:v>
                </c:pt>
                <c:pt idx="73">
                  <c:v>1.0000000000000001E-5</c:v>
                </c:pt>
                <c:pt idx="74">
                  <c:v>1.0000000000000001E-5</c:v>
                </c:pt>
                <c:pt idx="75">
                  <c:v>1.0000000000000001E-5</c:v>
                </c:pt>
                <c:pt idx="76">
                  <c:v>1.0000000000000001E-5</c:v>
                </c:pt>
                <c:pt idx="77">
                  <c:v>1.0000000000000001E-5</c:v>
                </c:pt>
                <c:pt idx="78">
                  <c:v>1.0000000000000001E-5</c:v>
                </c:pt>
                <c:pt idx="79">
                  <c:v>1.0000000000000001E-5</c:v>
                </c:pt>
                <c:pt idx="80">
                  <c:v>1.0000000000000001E-5</c:v>
                </c:pt>
                <c:pt idx="81">
                  <c:v>1.0000000000000001E-5</c:v>
                </c:pt>
                <c:pt idx="82">
                  <c:v>1.0000000000000001E-5</c:v>
                </c:pt>
                <c:pt idx="83">
                  <c:v>1.0000000000000001E-5</c:v>
                </c:pt>
                <c:pt idx="84">
                  <c:v>1.0000000000000001E-5</c:v>
                </c:pt>
                <c:pt idx="85">
                  <c:v>1.0000000000000001E-5</c:v>
                </c:pt>
                <c:pt idx="86">
                  <c:v>1.0000000000000001E-5</c:v>
                </c:pt>
                <c:pt idx="87">
                  <c:v>1.0000000000000001E-5</c:v>
                </c:pt>
                <c:pt idx="88">
                  <c:v>1.0000000000000001E-5</c:v>
                </c:pt>
                <c:pt idx="89">
                  <c:v>1.0000000000000001E-5</c:v>
                </c:pt>
                <c:pt idx="90">
                  <c:v>1.0000000000000001E-5</c:v>
                </c:pt>
                <c:pt idx="91">
                  <c:v>1.0000000000000001E-5</c:v>
                </c:pt>
                <c:pt idx="92">
                  <c:v>1.0000000000000001E-5</c:v>
                </c:pt>
                <c:pt idx="93">
                  <c:v>1.0000000000000001E-5</c:v>
                </c:pt>
                <c:pt idx="94">
                  <c:v>1.0000000000231952E-5</c:v>
                </c:pt>
                <c:pt idx="95">
                  <c:v>1.0000013887943866E-5</c:v>
                </c:pt>
                <c:pt idx="96">
                  <c:v>1.0112535174719261E-5</c:v>
                </c:pt>
                <c:pt idx="97">
                  <c:v>1.3340980408670276E-4</c:v>
                </c:pt>
                <c:pt idx="98">
                  <c:v>1.8325638890122974E-2</c:v>
                </c:pt>
                <c:pt idx="99">
                  <c:v>0.3678894524249598</c:v>
                </c:pt>
                <c:pt idx="100">
                  <c:v>1.0000223409804088</c:v>
                </c:pt>
                <c:pt idx="101">
                  <c:v>0.36972100506031574</c:v>
                </c:pt>
                <c:pt idx="102">
                  <c:v>5.5113583005878417E-2</c:v>
                </c:pt>
                <c:pt idx="103">
                  <c:v>0.10013340980408668</c:v>
                </c:pt>
                <c:pt idx="104">
                  <c:v>3.6798056652318951E-2</c:v>
                </c:pt>
                <c:pt idx="105">
                  <c:v>1.8415639027613618E-3</c:v>
                </c:pt>
                <c:pt idx="106">
                  <c:v>2.2340980408899911E-5</c:v>
                </c:pt>
                <c:pt idx="107">
                  <c:v>1.0011253517471926E-5</c:v>
                </c:pt>
                <c:pt idx="108">
                  <c:v>1.0000001388794388E-5</c:v>
                </c:pt>
                <c:pt idx="109">
                  <c:v>1.0000000000023196E-5</c:v>
                </c:pt>
                <c:pt idx="110">
                  <c:v>1.0000000000000001E-5</c:v>
                </c:pt>
                <c:pt idx="111">
                  <c:v>1.0000000000000001E-5</c:v>
                </c:pt>
                <c:pt idx="112">
                  <c:v>1.0000000000000001E-5</c:v>
                </c:pt>
                <c:pt idx="113">
                  <c:v>1.0000000000000001E-5</c:v>
                </c:pt>
                <c:pt idx="114">
                  <c:v>1.0000000000000001E-5</c:v>
                </c:pt>
                <c:pt idx="115">
                  <c:v>1.0000000000000001E-5</c:v>
                </c:pt>
                <c:pt idx="116">
                  <c:v>1.0000000000000001E-5</c:v>
                </c:pt>
                <c:pt idx="117">
                  <c:v>1.0000000000000001E-5</c:v>
                </c:pt>
                <c:pt idx="118">
                  <c:v>1.0000000000000001E-5</c:v>
                </c:pt>
                <c:pt idx="119">
                  <c:v>1.0000000000000001E-5</c:v>
                </c:pt>
                <c:pt idx="120">
                  <c:v>1.0000000000000001E-5</c:v>
                </c:pt>
                <c:pt idx="121">
                  <c:v>1.0000000000000001E-5</c:v>
                </c:pt>
                <c:pt idx="122">
                  <c:v>1.0000000000000001E-5</c:v>
                </c:pt>
                <c:pt idx="123">
                  <c:v>1.0000000000000001E-5</c:v>
                </c:pt>
                <c:pt idx="124">
                  <c:v>1.0000000000000001E-5</c:v>
                </c:pt>
                <c:pt idx="125">
                  <c:v>1.0000000000000001E-5</c:v>
                </c:pt>
                <c:pt idx="126">
                  <c:v>1.0000000000000001E-5</c:v>
                </c:pt>
                <c:pt idx="127">
                  <c:v>1.0000000000000001E-5</c:v>
                </c:pt>
                <c:pt idx="128">
                  <c:v>1.0000000000000001E-5</c:v>
                </c:pt>
                <c:pt idx="129">
                  <c:v>1.0000000000000001E-5</c:v>
                </c:pt>
                <c:pt idx="130">
                  <c:v>1.0000000000000001E-5</c:v>
                </c:pt>
                <c:pt idx="131">
                  <c:v>1.0000000000000001E-5</c:v>
                </c:pt>
                <c:pt idx="132">
                  <c:v>1.0000000000000001E-5</c:v>
                </c:pt>
                <c:pt idx="133">
                  <c:v>1.0000000000000001E-5</c:v>
                </c:pt>
                <c:pt idx="134">
                  <c:v>1.0000000000000001E-5</c:v>
                </c:pt>
                <c:pt idx="135">
                  <c:v>1.0000000000000001E-5</c:v>
                </c:pt>
                <c:pt idx="136">
                  <c:v>1.0000000000000001E-5</c:v>
                </c:pt>
                <c:pt idx="137">
                  <c:v>1.0000000000000001E-5</c:v>
                </c:pt>
                <c:pt idx="138">
                  <c:v>1.0000000000000001E-5</c:v>
                </c:pt>
                <c:pt idx="139">
                  <c:v>1.0000000000000001E-5</c:v>
                </c:pt>
                <c:pt idx="140">
                  <c:v>1.0000000000000001E-5</c:v>
                </c:pt>
                <c:pt idx="141">
                  <c:v>1.0000000000000001E-5</c:v>
                </c:pt>
                <c:pt idx="142">
                  <c:v>1.0000000000000001E-5</c:v>
                </c:pt>
                <c:pt idx="143">
                  <c:v>1.0000000000000001E-5</c:v>
                </c:pt>
                <c:pt idx="144">
                  <c:v>1.0000000000000001E-5</c:v>
                </c:pt>
                <c:pt idx="145">
                  <c:v>1.0000000000000001E-5</c:v>
                </c:pt>
                <c:pt idx="146">
                  <c:v>1.0000000000000001E-5</c:v>
                </c:pt>
                <c:pt idx="147">
                  <c:v>1.0000000000000001E-5</c:v>
                </c:pt>
                <c:pt idx="148">
                  <c:v>1.0000000000000001E-5</c:v>
                </c:pt>
                <c:pt idx="149">
                  <c:v>1.0000000000000001E-5</c:v>
                </c:pt>
                <c:pt idx="150">
                  <c:v>1.0000000000000001E-5</c:v>
                </c:pt>
                <c:pt idx="151">
                  <c:v>1.0000000000000001E-5</c:v>
                </c:pt>
                <c:pt idx="152">
                  <c:v>1.0000000000000001E-5</c:v>
                </c:pt>
                <c:pt idx="153">
                  <c:v>1.0000000000000001E-5</c:v>
                </c:pt>
                <c:pt idx="154">
                  <c:v>1.0000000000000001E-5</c:v>
                </c:pt>
                <c:pt idx="155">
                  <c:v>1.0000000000000001E-5</c:v>
                </c:pt>
                <c:pt idx="156">
                  <c:v>1.0000000000000001E-5</c:v>
                </c:pt>
                <c:pt idx="157">
                  <c:v>1.0000000000000001E-5</c:v>
                </c:pt>
                <c:pt idx="158">
                  <c:v>1.0000000000000001E-5</c:v>
                </c:pt>
                <c:pt idx="159">
                  <c:v>1.0000000000000001E-5</c:v>
                </c:pt>
                <c:pt idx="160">
                  <c:v>1.0000000000000001E-5</c:v>
                </c:pt>
                <c:pt idx="161">
                  <c:v>1.0000000000000001E-5</c:v>
                </c:pt>
                <c:pt idx="162">
                  <c:v>1.0000000000000001E-5</c:v>
                </c:pt>
                <c:pt idx="163">
                  <c:v>1.0000000000000001E-5</c:v>
                </c:pt>
                <c:pt idx="164">
                  <c:v>1.0000000000000001E-5</c:v>
                </c:pt>
                <c:pt idx="165">
                  <c:v>1.0000000000000001E-5</c:v>
                </c:pt>
                <c:pt idx="166">
                  <c:v>1.0000000000000001E-5</c:v>
                </c:pt>
                <c:pt idx="167">
                  <c:v>1.0000000000000001E-5</c:v>
                </c:pt>
                <c:pt idx="168">
                  <c:v>1.0000000000000001E-5</c:v>
                </c:pt>
                <c:pt idx="169">
                  <c:v>1.0000000000000001E-5</c:v>
                </c:pt>
                <c:pt idx="170">
                  <c:v>1.0000000000000001E-5</c:v>
                </c:pt>
                <c:pt idx="171">
                  <c:v>1.0000000000000001E-5</c:v>
                </c:pt>
                <c:pt idx="172">
                  <c:v>1.0000000000000001E-5</c:v>
                </c:pt>
                <c:pt idx="173">
                  <c:v>1.0000000000000001E-5</c:v>
                </c:pt>
                <c:pt idx="174">
                  <c:v>1.0000000000000001E-5</c:v>
                </c:pt>
                <c:pt idx="175">
                  <c:v>1.0000000000000001E-5</c:v>
                </c:pt>
                <c:pt idx="176">
                  <c:v>1.0000000000000001E-5</c:v>
                </c:pt>
                <c:pt idx="177">
                  <c:v>1.0000000000000001E-5</c:v>
                </c:pt>
                <c:pt idx="178">
                  <c:v>1.0000000000000001E-5</c:v>
                </c:pt>
                <c:pt idx="179">
                  <c:v>1.0000000000000001E-5</c:v>
                </c:pt>
                <c:pt idx="180">
                  <c:v>1.0000000000000001E-5</c:v>
                </c:pt>
                <c:pt idx="181">
                  <c:v>1.0000000000000001E-5</c:v>
                </c:pt>
                <c:pt idx="182">
                  <c:v>1.0000000000000001E-5</c:v>
                </c:pt>
                <c:pt idx="183">
                  <c:v>1.0000000000000001E-5</c:v>
                </c:pt>
                <c:pt idx="184">
                  <c:v>1.0000000000000001E-5</c:v>
                </c:pt>
                <c:pt idx="185">
                  <c:v>1.0000000000000001E-5</c:v>
                </c:pt>
                <c:pt idx="186">
                  <c:v>1.0000000000000001E-5</c:v>
                </c:pt>
                <c:pt idx="187">
                  <c:v>1.0000000000000001E-5</c:v>
                </c:pt>
                <c:pt idx="188">
                  <c:v>1.0000000000000001E-5</c:v>
                </c:pt>
                <c:pt idx="189">
                  <c:v>1.0000000000000001E-5</c:v>
                </c:pt>
                <c:pt idx="190">
                  <c:v>1.0000000000000001E-5</c:v>
                </c:pt>
                <c:pt idx="191">
                  <c:v>1.0000000000000001E-5</c:v>
                </c:pt>
                <c:pt idx="192">
                  <c:v>1.0000000000000001E-5</c:v>
                </c:pt>
                <c:pt idx="193">
                  <c:v>1.0000000000000001E-5</c:v>
                </c:pt>
                <c:pt idx="194">
                  <c:v>1.0000000000000001E-5</c:v>
                </c:pt>
                <c:pt idx="195">
                  <c:v>1.0000000000000001E-5</c:v>
                </c:pt>
                <c:pt idx="196">
                  <c:v>1.0000000000000001E-5</c:v>
                </c:pt>
                <c:pt idx="197">
                  <c:v>1.0000000000000001E-5</c:v>
                </c:pt>
                <c:pt idx="198">
                  <c:v>1.0000000000000001E-5</c:v>
                </c:pt>
                <c:pt idx="199">
                  <c:v>1.0000000000000001E-5</c:v>
                </c:pt>
                <c:pt idx="200">
                  <c:v>1.0000000000000001E-5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Sheet1!$E$38</c:f>
              <c:strCache>
                <c:ptCount val="1"/>
                <c:pt idx="0">
                  <c:v>trans 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Sheet1!$A$39:$A$239</c:f>
              <c:numCache>
                <c:formatCode>#,##0.000</c:formatCode>
                <c:ptCount val="201"/>
                <c:pt idx="0">
                  <c:v>-100</c:v>
                </c:pt>
                <c:pt idx="1">
                  <c:v>-99</c:v>
                </c:pt>
                <c:pt idx="2">
                  <c:v>-98</c:v>
                </c:pt>
                <c:pt idx="3">
                  <c:v>-97</c:v>
                </c:pt>
                <c:pt idx="4">
                  <c:v>-96</c:v>
                </c:pt>
                <c:pt idx="5">
                  <c:v>-95</c:v>
                </c:pt>
                <c:pt idx="6">
                  <c:v>-94</c:v>
                </c:pt>
                <c:pt idx="7">
                  <c:v>-93</c:v>
                </c:pt>
                <c:pt idx="8">
                  <c:v>-92</c:v>
                </c:pt>
                <c:pt idx="9">
                  <c:v>-91</c:v>
                </c:pt>
                <c:pt idx="10">
                  <c:v>-90</c:v>
                </c:pt>
                <c:pt idx="11">
                  <c:v>-89</c:v>
                </c:pt>
                <c:pt idx="12">
                  <c:v>-88</c:v>
                </c:pt>
                <c:pt idx="13">
                  <c:v>-87</c:v>
                </c:pt>
                <c:pt idx="14">
                  <c:v>-86</c:v>
                </c:pt>
                <c:pt idx="15">
                  <c:v>-85</c:v>
                </c:pt>
                <c:pt idx="16">
                  <c:v>-84</c:v>
                </c:pt>
                <c:pt idx="17">
                  <c:v>-83</c:v>
                </c:pt>
                <c:pt idx="18">
                  <c:v>-82</c:v>
                </c:pt>
                <c:pt idx="19">
                  <c:v>-81</c:v>
                </c:pt>
                <c:pt idx="20">
                  <c:v>-80</c:v>
                </c:pt>
                <c:pt idx="21">
                  <c:v>-79</c:v>
                </c:pt>
                <c:pt idx="22">
                  <c:v>-78</c:v>
                </c:pt>
                <c:pt idx="23">
                  <c:v>-77</c:v>
                </c:pt>
                <c:pt idx="24">
                  <c:v>-76</c:v>
                </c:pt>
                <c:pt idx="25">
                  <c:v>-75</c:v>
                </c:pt>
                <c:pt idx="26">
                  <c:v>-74</c:v>
                </c:pt>
                <c:pt idx="27">
                  <c:v>-73</c:v>
                </c:pt>
                <c:pt idx="28">
                  <c:v>-72</c:v>
                </c:pt>
                <c:pt idx="29">
                  <c:v>-71</c:v>
                </c:pt>
                <c:pt idx="30">
                  <c:v>-70</c:v>
                </c:pt>
                <c:pt idx="31">
                  <c:v>-69</c:v>
                </c:pt>
                <c:pt idx="32">
                  <c:v>-68</c:v>
                </c:pt>
                <c:pt idx="33">
                  <c:v>-67</c:v>
                </c:pt>
                <c:pt idx="34">
                  <c:v>-66</c:v>
                </c:pt>
                <c:pt idx="35">
                  <c:v>-65</c:v>
                </c:pt>
                <c:pt idx="36">
                  <c:v>-64</c:v>
                </c:pt>
                <c:pt idx="37">
                  <c:v>-63</c:v>
                </c:pt>
                <c:pt idx="38">
                  <c:v>-62</c:v>
                </c:pt>
                <c:pt idx="39">
                  <c:v>-61</c:v>
                </c:pt>
                <c:pt idx="40">
                  <c:v>-60</c:v>
                </c:pt>
                <c:pt idx="41">
                  <c:v>-59</c:v>
                </c:pt>
                <c:pt idx="42">
                  <c:v>-58</c:v>
                </c:pt>
                <c:pt idx="43">
                  <c:v>-57</c:v>
                </c:pt>
                <c:pt idx="44">
                  <c:v>-56</c:v>
                </c:pt>
                <c:pt idx="45">
                  <c:v>-55</c:v>
                </c:pt>
                <c:pt idx="46">
                  <c:v>-54</c:v>
                </c:pt>
                <c:pt idx="47">
                  <c:v>-53</c:v>
                </c:pt>
                <c:pt idx="48">
                  <c:v>-52</c:v>
                </c:pt>
                <c:pt idx="49">
                  <c:v>-51</c:v>
                </c:pt>
                <c:pt idx="50">
                  <c:v>-50</c:v>
                </c:pt>
                <c:pt idx="51">
                  <c:v>-49</c:v>
                </c:pt>
                <c:pt idx="52">
                  <c:v>-48</c:v>
                </c:pt>
                <c:pt idx="53">
                  <c:v>-47</c:v>
                </c:pt>
                <c:pt idx="54">
                  <c:v>-46</c:v>
                </c:pt>
                <c:pt idx="55">
                  <c:v>-45</c:v>
                </c:pt>
                <c:pt idx="56">
                  <c:v>-44</c:v>
                </c:pt>
                <c:pt idx="57">
                  <c:v>-43</c:v>
                </c:pt>
                <c:pt idx="58">
                  <c:v>-42</c:v>
                </c:pt>
                <c:pt idx="59">
                  <c:v>-41</c:v>
                </c:pt>
                <c:pt idx="60">
                  <c:v>-40</c:v>
                </c:pt>
                <c:pt idx="61">
                  <c:v>-39</c:v>
                </c:pt>
                <c:pt idx="62">
                  <c:v>-38</c:v>
                </c:pt>
                <c:pt idx="63">
                  <c:v>-37</c:v>
                </c:pt>
                <c:pt idx="64">
                  <c:v>-36</c:v>
                </c:pt>
                <c:pt idx="65">
                  <c:v>-35</c:v>
                </c:pt>
                <c:pt idx="66">
                  <c:v>-34</c:v>
                </c:pt>
                <c:pt idx="67">
                  <c:v>-33</c:v>
                </c:pt>
                <c:pt idx="68">
                  <c:v>-32</c:v>
                </c:pt>
                <c:pt idx="69">
                  <c:v>-31</c:v>
                </c:pt>
                <c:pt idx="70">
                  <c:v>-30</c:v>
                </c:pt>
                <c:pt idx="71">
                  <c:v>-29</c:v>
                </c:pt>
                <c:pt idx="72">
                  <c:v>-28</c:v>
                </c:pt>
                <c:pt idx="73">
                  <c:v>-27</c:v>
                </c:pt>
                <c:pt idx="74">
                  <c:v>-26</c:v>
                </c:pt>
                <c:pt idx="75">
                  <c:v>-25</c:v>
                </c:pt>
                <c:pt idx="76">
                  <c:v>-24</c:v>
                </c:pt>
                <c:pt idx="77">
                  <c:v>-23</c:v>
                </c:pt>
                <c:pt idx="78">
                  <c:v>-22</c:v>
                </c:pt>
                <c:pt idx="79">
                  <c:v>-21</c:v>
                </c:pt>
                <c:pt idx="80">
                  <c:v>-20</c:v>
                </c:pt>
                <c:pt idx="81">
                  <c:v>-19</c:v>
                </c:pt>
                <c:pt idx="82">
                  <c:v>-18</c:v>
                </c:pt>
                <c:pt idx="83">
                  <c:v>-17</c:v>
                </c:pt>
                <c:pt idx="84">
                  <c:v>-16</c:v>
                </c:pt>
                <c:pt idx="85">
                  <c:v>-15</c:v>
                </c:pt>
                <c:pt idx="86">
                  <c:v>-14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-8</c:v>
                </c:pt>
                <c:pt idx="93">
                  <c:v>-7</c:v>
                </c:pt>
                <c:pt idx="94">
                  <c:v>-6</c:v>
                </c:pt>
                <c:pt idx="95">
                  <c:v>-5</c:v>
                </c:pt>
                <c:pt idx="96">
                  <c:v>-4</c:v>
                </c:pt>
                <c:pt idx="97">
                  <c:v>-3</c:v>
                </c:pt>
                <c:pt idx="98">
                  <c:v>-2</c:v>
                </c:pt>
                <c:pt idx="99">
                  <c:v>-1</c:v>
                </c:pt>
                <c:pt idx="100">
                  <c:v>0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12</c:v>
                </c:pt>
                <c:pt idx="113">
                  <c:v>13</c:v>
                </c:pt>
                <c:pt idx="114">
                  <c:v>14</c:v>
                </c:pt>
                <c:pt idx="115">
                  <c:v>15</c:v>
                </c:pt>
                <c:pt idx="116">
                  <c:v>16</c:v>
                </c:pt>
                <c:pt idx="117">
                  <c:v>17</c:v>
                </c:pt>
                <c:pt idx="118">
                  <c:v>18</c:v>
                </c:pt>
                <c:pt idx="119">
                  <c:v>19</c:v>
                </c:pt>
                <c:pt idx="120">
                  <c:v>20</c:v>
                </c:pt>
                <c:pt idx="121">
                  <c:v>21</c:v>
                </c:pt>
                <c:pt idx="122">
                  <c:v>22</c:v>
                </c:pt>
                <c:pt idx="123">
                  <c:v>23</c:v>
                </c:pt>
                <c:pt idx="124">
                  <c:v>24</c:v>
                </c:pt>
                <c:pt idx="125">
                  <c:v>25</c:v>
                </c:pt>
                <c:pt idx="126">
                  <c:v>26</c:v>
                </c:pt>
                <c:pt idx="127">
                  <c:v>27</c:v>
                </c:pt>
                <c:pt idx="128">
                  <c:v>28</c:v>
                </c:pt>
                <c:pt idx="129">
                  <c:v>29</c:v>
                </c:pt>
                <c:pt idx="130">
                  <c:v>30</c:v>
                </c:pt>
                <c:pt idx="131">
                  <c:v>31</c:v>
                </c:pt>
                <c:pt idx="132">
                  <c:v>32</c:v>
                </c:pt>
                <c:pt idx="133">
                  <c:v>33</c:v>
                </c:pt>
                <c:pt idx="134">
                  <c:v>34</c:v>
                </c:pt>
                <c:pt idx="135">
                  <c:v>35</c:v>
                </c:pt>
                <c:pt idx="136">
                  <c:v>36</c:v>
                </c:pt>
                <c:pt idx="137">
                  <c:v>37</c:v>
                </c:pt>
                <c:pt idx="138">
                  <c:v>38</c:v>
                </c:pt>
                <c:pt idx="139">
                  <c:v>39</c:v>
                </c:pt>
                <c:pt idx="140">
                  <c:v>40</c:v>
                </c:pt>
                <c:pt idx="141">
                  <c:v>41</c:v>
                </c:pt>
                <c:pt idx="142">
                  <c:v>42</c:v>
                </c:pt>
                <c:pt idx="143">
                  <c:v>43</c:v>
                </c:pt>
                <c:pt idx="144">
                  <c:v>44</c:v>
                </c:pt>
                <c:pt idx="145">
                  <c:v>45</c:v>
                </c:pt>
                <c:pt idx="146">
                  <c:v>46</c:v>
                </c:pt>
                <c:pt idx="147">
                  <c:v>47</c:v>
                </c:pt>
                <c:pt idx="148">
                  <c:v>48</c:v>
                </c:pt>
                <c:pt idx="149">
                  <c:v>49</c:v>
                </c:pt>
                <c:pt idx="150">
                  <c:v>50</c:v>
                </c:pt>
                <c:pt idx="151">
                  <c:v>51</c:v>
                </c:pt>
                <c:pt idx="152">
                  <c:v>52</c:v>
                </c:pt>
                <c:pt idx="153">
                  <c:v>53</c:v>
                </c:pt>
                <c:pt idx="154">
                  <c:v>54</c:v>
                </c:pt>
                <c:pt idx="155">
                  <c:v>55</c:v>
                </c:pt>
                <c:pt idx="156">
                  <c:v>56</c:v>
                </c:pt>
                <c:pt idx="157">
                  <c:v>57</c:v>
                </c:pt>
                <c:pt idx="158">
                  <c:v>58</c:v>
                </c:pt>
                <c:pt idx="159">
                  <c:v>59</c:v>
                </c:pt>
                <c:pt idx="160">
                  <c:v>60</c:v>
                </c:pt>
                <c:pt idx="161">
                  <c:v>61</c:v>
                </c:pt>
                <c:pt idx="162">
                  <c:v>62</c:v>
                </c:pt>
                <c:pt idx="163">
                  <c:v>63</c:v>
                </c:pt>
                <c:pt idx="164">
                  <c:v>64</c:v>
                </c:pt>
                <c:pt idx="165">
                  <c:v>65</c:v>
                </c:pt>
                <c:pt idx="166">
                  <c:v>66</c:v>
                </c:pt>
                <c:pt idx="167">
                  <c:v>67</c:v>
                </c:pt>
                <c:pt idx="168">
                  <c:v>68</c:v>
                </c:pt>
                <c:pt idx="169">
                  <c:v>69</c:v>
                </c:pt>
                <c:pt idx="170">
                  <c:v>70</c:v>
                </c:pt>
                <c:pt idx="171">
                  <c:v>71</c:v>
                </c:pt>
                <c:pt idx="172">
                  <c:v>72</c:v>
                </c:pt>
                <c:pt idx="173">
                  <c:v>73</c:v>
                </c:pt>
                <c:pt idx="174">
                  <c:v>74</c:v>
                </c:pt>
                <c:pt idx="175">
                  <c:v>75</c:v>
                </c:pt>
                <c:pt idx="176">
                  <c:v>76</c:v>
                </c:pt>
                <c:pt idx="177">
                  <c:v>77</c:v>
                </c:pt>
                <c:pt idx="178">
                  <c:v>78</c:v>
                </c:pt>
                <c:pt idx="179">
                  <c:v>79</c:v>
                </c:pt>
                <c:pt idx="180">
                  <c:v>80</c:v>
                </c:pt>
                <c:pt idx="181">
                  <c:v>81</c:v>
                </c:pt>
                <c:pt idx="182">
                  <c:v>82</c:v>
                </c:pt>
                <c:pt idx="183">
                  <c:v>83</c:v>
                </c:pt>
                <c:pt idx="184">
                  <c:v>84</c:v>
                </c:pt>
                <c:pt idx="185">
                  <c:v>85</c:v>
                </c:pt>
                <c:pt idx="186">
                  <c:v>86</c:v>
                </c:pt>
                <c:pt idx="187">
                  <c:v>87</c:v>
                </c:pt>
                <c:pt idx="188">
                  <c:v>88</c:v>
                </c:pt>
                <c:pt idx="189">
                  <c:v>89</c:v>
                </c:pt>
                <c:pt idx="190">
                  <c:v>90</c:v>
                </c:pt>
                <c:pt idx="191">
                  <c:v>91</c:v>
                </c:pt>
                <c:pt idx="192">
                  <c:v>92</c:v>
                </c:pt>
                <c:pt idx="193">
                  <c:v>93</c:v>
                </c:pt>
                <c:pt idx="194">
                  <c:v>94</c:v>
                </c:pt>
                <c:pt idx="195">
                  <c:v>95</c:v>
                </c:pt>
                <c:pt idx="196">
                  <c:v>96</c:v>
                </c:pt>
                <c:pt idx="197">
                  <c:v>97</c:v>
                </c:pt>
                <c:pt idx="198">
                  <c:v>98</c:v>
                </c:pt>
                <c:pt idx="199">
                  <c:v>99</c:v>
                </c:pt>
                <c:pt idx="200">
                  <c:v>100</c:v>
                </c:pt>
              </c:numCache>
            </c:numRef>
          </c:xVal>
          <c:yVal>
            <c:numRef>
              <c:f>Sheet1!$E$39:$E$239</c:f>
              <c:numCache>
                <c:formatCode>#,##0.000</c:formatCode>
                <c:ptCount val="201"/>
                <c:pt idx="0">
                  <c:v>7.9415572923781833E-6</c:v>
                </c:pt>
                <c:pt idx="1">
                  <c:v>7.9415249630778272E-6</c:v>
                </c:pt>
                <c:pt idx="2">
                  <c:v>7.9414916903672703E-6</c:v>
                </c:pt>
                <c:pt idx="3">
                  <c:v>7.9414574365373546E-6</c:v>
                </c:pt>
                <c:pt idx="4">
                  <c:v>7.9414221619564316E-6</c:v>
                </c:pt>
                <c:pt idx="5">
                  <c:v>7.9413858249508243E-6</c:v>
                </c:pt>
                <c:pt idx="6">
                  <c:v>7.9413483816765317E-6</c:v>
                </c:pt>
                <c:pt idx="7">
                  <c:v>7.9413097859813867E-6</c:v>
                </c:pt>
                <c:pt idx="8">
                  <c:v>7.9412699892568348E-6</c:v>
                </c:pt>
                <c:pt idx="9">
                  <c:v>7.9412289402784975E-6</c:v>
                </c:pt>
                <c:pt idx="10">
                  <c:v>7.9411865850344567E-6</c:v>
                </c:pt>
                <c:pt idx="11">
                  <c:v>7.9411428665402185E-6</c:v>
                </c:pt>
                <c:pt idx="12">
                  <c:v>7.9410977246391404E-6</c:v>
                </c:pt>
                <c:pt idx="13">
                  <c:v>7.9410510957869955E-6</c:v>
                </c:pt>
                <c:pt idx="14">
                  <c:v>7.9410029128192531E-6</c:v>
                </c:pt>
                <c:pt idx="15">
                  <c:v>7.9409531046993866E-6</c:v>
                </c:pt>
                <c:pt idx="16">
                  <c:v>7.940901596246517E-6</c:v>
                </c:pt>
                <c:pt idx="17">
                  <c:v>7.9408483078403654E-6</c:v>
                </c:pt>
                <c:pt idx="18">
                  <c:v>7.9407931551013256E-6</c:v>
                </c:pt>
                <c:pt idx="19">
                  <c:v>7.9407360485432568E-6</c:v>
                </c:pt>
                <c:pt idx="20">
                  <c:v>7.940676893196288E-6</c:v>
                </c:pt>
                <c:pt idx="21">
                  <c:v>7.9406155881966083E-6</c:v>
                </c:pt>
                <c:pt idx="22">
                  <c:v>7.9405520263399534E-6</c:v>
                </c:pt>
                <c:pt idx="23">
                  <c:v>7.9404860935949906E-6</c:v>
                </c:pt>
                <c:pt idx="24">
                  <c:v>7.940417668572493E-6</c:v>
                </c:pt>
                <c:pt idx="25">
                  <c:v>7.9403466219456137E-6</c:v>
                </c:pt>
                <c:pt idx="26">
                  <c:v>7.9402728158160368E-6</c:v>
                </c:pt>
                <c:pt idx="27">
                  <c:v>7.9401961030201617E-6</c:v>
                </c:pt>
                <c:pt idx="28">
                  <c:v>7.940116326368731E-6</c:v>
                </c:pt>
                <c:pt idx="29">
                  <c:v>7.9400333178124916E-6</c:v>
                </c:pt>
                <c:pt idx="30">
                  <c:v>7.9399468975255714E-6</c:v>
                </c:pt>
                <c:pt idx="31">
                  <c:v>7.9398568728971081E-6</c:v>
                </c:pt>
                <c:pt idx="32">
                  <c:v>7.9397630374205233E-6</c:v>
                </c:pt>
                <c:pt idx="33">
                  <c:v>7.9396651694683386E-6</c:v>
                </c:pt>
                <c:pt idx="34">
                  <c:v>7.9395630309573091E-6</c:v>
                </c:pt>
                <c:pt idx="35">
                  <c:v>7.9394574683866022E-6</c:v>
                </c:pt>
                <c:pt idx="36">
                  <c:v>7.9482794538801558E-6</c:v>
                </c:pt>
                <c:pt idx="37">
                  <c:v>1.77370144606634E-5</c:v>
                </c:pt>
                <c:pt idx="38">
                  <c:v>1.4620371552860048E-3</c:v>
                </c:pt>
                <c:pt idx="39">
                  <c:v>2.9213809050022233E-2</c:v>
                </c:pt>
                <c:pt idx="40">
                  <c:v>7.9396385789770263E-2</c:v>
                </c:pt>
                <c:pt idx="41">
                  <c:v>2.9212799541324275E-2</c:v>
                </c:pt>
                <c:pt idx="42">
                  <c:v>1.4619359571246397E-3</c:v>
                </c:pt>
                <c:pt idx="43">
                  <c:v>1.7735168186853E-5</c:v>
                </c:pt>
                <c:pt idx="44">
                  <c:v>7.9471723529656502E-6</c:v>
                </c:pt>
                <c:pt idx="45">
                  <c:v>7.9380687092183153E-6</c:v>
                </c:pt>
                <c:pt idx="46">
                  <c:v>7.9378870015102429E-6</c:v>
                </c:pt>
                <c:pt idx="47">
                  <c:v>7.9376965508990795E-6</c:v>
                </c:pt>
                <c:pt idx="48">
                  <c:v>7.9374955163581197E-6</c:v>
                </c:pt>
                <c:pt idx="49">
                  <c:v>7.9372830882358672E-6</c:v>
                </c:pt>
                <c:pt idx="50">
                  <c:v>7.9370583775493838E-6</c:v>
                </c:pt>
                <c:pt idx="51">
                  <c:v>7.9368204064278394E-6</c:v>
                </c:pt>
                <c:pt idx="52">
                  <c:v>7.936568097208693E-6</c:v>
                </c:pt>
                <c:pt idx="53">
                  <c:v>7.9363002599398905E-6</c:v>
                </c:pt>
                <c:pt idx="54">
                  <c:v>7.9360155780160855E-6</c:v>
                </c:pt>
                <c:pt idx="55">
                  <c:v>7.9357125916235913E-6</c:v>
                </c:pt>
                <c:pt idx="56">
                  <c:v>7.9353896786034444E-6</c:v>
                </c:pt>
                <c:pt idx="57">
                  <c:v>7.9350450322620391E-6</c:v>
                </c:pt>
                <c:pt idx="58">
                  <c:v>7.9346766355599418E-6</c:v>
                </c:pt>
                <c:pt idx="59">
                  <c:v>7.9342822309872844E-6</c:v>
                </c:pt>
                <c:pt idx="60">
                  <c:v>7.9338592852819518E-6</c:v>
                </c:pt>
                <c:pt idx="61">
                  <c:v>7.933404947956503E-6</c:v>
                </c:pt>
                <c:pt idx="62">
                  <c:v>7.9329160023606507E-6</c:v>
                </c:pt>
                <c:pt idx="63">
                  <c:v>7.9323888077039176E-6</c:v>
                </c:pt>
                <c:pt idx="64">
                  <c:v>7.9318192300791032E-6</c:v>
                </c:pt>
                <c:pt idx="65">
                  <c:v>7.9312025600364499E-6</c:v>
                </c:pt>
                <c:pt idx="66">
                  <c:v>7.9305334136270878E-6</c:v>
                </c:pt>
                <c:pt idx="67">
                  <c:v>7.9298056130173225E-6</c:v>
                </c:pt>
                <c:pt idx="68">
                  <c:v>7.9290120417103428E-6</c:v>
                </c:pt>
                <c:pt idx="69">
                  <c:v>7.9281444680138434E-6</c:v>
                </c:pt>
                <c:pt idx="70">
                  <c:v>7.9271933285428012E-6</c:v>
                </c:pt>
                <c:pt idx="71">
                  <c:v>7.9261474610805422E-6</c:v>
                </c:pt>
                <c:pt idx="72">
                  <c:v>7.9249937728048721E-6</c:v>
                </c:pt>
                <c:pt idx="73">
                  <c:v>7.9237168253853199E-6</c:v>
                </c:pt>
                <c:pt idx="74">
                  <c:v>7.9222983122910373E-6</c:v>
                </c:pt>
                <c:pt idx="75">
                  <c:v>7.9207163951130693E-6</c:v>
                </c:pt>
                <c:pt idx="76">
                  <c:v>7.9189448537599271E-6</c:v>
                </c:pt>
                <c:pt idx="77">
                  <c:v>7.9169519884744169E-6</c:v>
                </c:pt>
                <c:pt idx="78">
                  <c:v>7.9146991873772485E-6</c:v>
                </c:pt>
                <c:pt idx="79">
                  <c:v>7.9121390380222892E-6</c:v>
                </c:pt>
                <c:pt idx="80">
                  <c:v>7.9092128095345852E-6</c:v>
                </c:pt>
                <c:pt idx="81">
                  <c:v>7.9058470541845265E-6</c:v>
                </c:pt>
                <c:pt idx="82">
                  <c:v>7.9019489589273084E-6</c:v>
                </c:pt>
                <c:pt idx="83">
                  <c:v>7.8973998939671756E-6</c:v>
                </c:pt>
                <c:pt idx="84">
                  <c:v>7.8920463152034069E-6</c:v>
                </c:pt>
                <c:pt idx="85">
                  <c:v>7.8856867082928805E-6</c:v>
                </c:pt>
                <c:pt idx="86">
                  <c:v>7.8780524854034946E-6</c:v>
                </c:pt>
                <c:pt idx="87">
                  <c:v>7.8687794257129935E-6</c:v>
                </c:pt>
                <c:pt idx="88">
                  <c:v>7.8573639411506599E-6</c:v>
                </c:pt>
                <c:pt idx="89">
                  <c:v>7.8430942758908364E-6</c:v>
                </c:pt>
                <c:pt idx="90">
                  <c:v>7.8249389335016035E-6</c:v>
                </c:pt>
                <c:pt idx="91">
                  <c:v>7.80135939579416E-6</c:v>
                </c:pt>
                <c:pt idx="92">
                  <c:v>7.7699831654327686E-6</c:v>
                </c:pt>
                <c:pt idx="93">
                  <c:v>7.7270067325983408E-6</c:v>
                </c:pt>
                <c:pt idx="94">
                  <c:v>7.6660479635237565E-6</c:v>
                </c:pt>
                <c:pt idx="95">
                  <c:v>7.5758190823509917E-6</c:v>
                </c:pt>
                <c:pt idx="96">
                  <c:v>7.5186744159219892E-6</c:v>
                </c:pt>
                <c:pt idx="97">
                  <c:v>9.6064547445592744E-5</c:v>
                </c:pt>
                <c:pt idx="98">
                  <c:v>1.2426956308623331E-2</c:v>
                </c:pt>
                <c:pt idx="99">
                  <c:v>0.22024014250778784</c:v>
                </c:pt>
                <c:pt idx="100">
                  <c:v>0.46244553952562045</c:v>
                </c:pt>
                <c:pt idx="101">
                  <c:v>0.13421530638350807</c:v>
                </c:pt>
                <c:pt idx="102">
                  <c:v>2.5027385206805208E-2</c:v>
                </c:pt>
                <c:pt idx="103">
                  <c:v>5.7203975617942458E-2</c:v>
                </c:pt>
                <c:pt idx="104">
                  <c:v>2.321384099801687E-2</c:v>
                </c:pt>
                <c:pt idx="105">
                  <c:v>1.2616358235652944E-3</c:v>
                </c:pt>
                <c:pt idx="106">
                  <c:v>1.6199333592597765E-5</c:v>
                </c:pt>
                <c:pt idx="107">
                  <c:v>7.4839269801535947E-6</c:v>
                </c:pt>
                <c:pt idx="108">
                  <c:v>7.6062318110277475E-6</c:v>
                </c:pt>
                <c:pt idx="109">
                  <c:v>7.6884310424434968E-6</c:v>
                </c:pt>
                <c:pt idx="110">
                  <c:v>7.7435197808067309E-6</c:v>
                </c:pt>
                <c:pt idx="111">
                  <c:v>7.7822853117337853E-6</c:v>
                </c:pt>
                <c:pt idx="112">
                  <c:v>7.8106191308248347E-6</c:v>
                </c:pt>
                <c:pt idx="113">
                  <c:v>7.8319642994231437E-6</c:v>
                </c:pt>
                <c:pt idx="114">
                  <c:v>7.8484462647007658E-6</c:v>
                </c:pt>
                <c:pt idx="115">
                  <c:v>7.8614367824008952E-6</c:v>
                </c:pt>
                <c:pt idx="116">
                  <c:v>7.8718542880378693E-6</c:v>
                </c:pt>
                <c:pt idx="117">
                  <c:v>7.8803329421774873E-6</c:v>
                </c:pt>
                <c:pt idx="118">
                  <c:v>7.8873222569790592E-6</c:v>
                </c:pt>
                <c:pt idx="119">
                  <c:v>7.8931481486238301E-6</c:v>
                </c:pt>
                <c:pt idx="120">
                  <c:v>7.8980516237978891E-6</c:v>
                </c:pt>
                <c:pt idx="121">
                  <c:v>7.9022140148500362E-6</c:v>
                </c:pt>
                <c:pt idx="122">
                  <c:v>7.9057738637735362E-6</c:v>
                </c:pt>
                <c:pt idx="123">
                  <c:v>7.908838474766514E-6</c:v>
                </c:pt>
                <c:pt idx="124">
                  <c:v>7.9114919781168887E-6</c:v>
                </c:pt>
                <c:pt idx="125">
                  <c:v>7.9138010603882989E-6</c:v>
                </c:pt>
                <c:pt idx="126">
                  <c:v>7.9158191023004499E-6</c:v>
                </c:pt>
                <c:pt idx="127">
                  <c:v>7.9175892105317282E-6</c:v>
                </c:pt>
                <c:pt idx="128">
                  <c:v>7.9191464685668977E-6</c:v>
                </c:pt>
                <c:pt idx="129">
                  <c:v>7.9205196278456184E-6</c:v>
                </c:pt>
                <c:pt idx="130">
                  <c:v>7.9217323922148589E-6</c:v>
                </c:pt>
                <c:pt idx="131">
                  <c:v>7.9228044030492564E-6</c:v>
                </c:pt>
                <c:pt idx="132">
                  <c:v>7.9237520013907525E-6</c:v>
                </c:pt>
                <c:pt idx="133">
                  <c:v>7.9245888220686611E-6</c:v>
                </c:pt>
                <c:pt idx="134">
                  <c:v>7.9253262598004731E-6</c:v>
                </c:pt>
                <c:pt idx="135">
                  <c:v>7.9259738366703643E-6</c:v>
                </c:pt>
                <c:pt idx="136">
                  <c:v>7.926539492770888E-6</c:v>
                </c:pt>
                <c:pt idx="137">
                  <c:v>7.9270298162597861E-6</c:v>
                </c:pt>
                <c:pt idx="138">
                  <c:v>7.9274502250081392E-6</c:v>
                </c:pt>
                <c:pt idx="139">
                  <c:v>7.9278051089708302E-6</c:v>
                </c:pt>
                <c:pt idx="140">
                  <c:v>7.9280979400972175E-6</c:v>
                </c:pt>
                <c:pt idx="141">
                  <c:v>7.9283313548063669E-6</c:v>
                </c:pt>
                <c:pt idx="142">
                  <c:v>7.9285072126230451E-6</c:v>
                </c:pt>
                <c:pt idx="143">
                  <c:v>7.9286266333923678E-6</c:v>
                </c:pt>
                <c:pt idx="144">
                  <c:v>7.9286900144725406E-6</c:v>
                </c:pt>
                <c:pt idx="145">
                  <c:v>7.9286970283718964E-6</c:v>
                </c:pt>
                <c:pt idx="146">
                  <c:v>7.928646600381725E-6</c:v>
                </c:pt>
                <c:pt idx="147">
                  <c:v>7.9285368647940683E-6</c:v>
                </c:pt>
                <c:pt idx="148">
                  <c:v>7.9283650972119159E-6</c:v>
                </c:pt>
                <c:pt idx="149">
                  <c:v>7.9281276191722008E-6</c:v>
                </c:pt>
                <c:pt idx="150">
                  <c:v>7.9278196697008645E-6</c:v>
                </c:pt>
                <c:pt idx="151">
                  <c:v>7.9274352363570803E-6</c:v>
                </c:pt>
                <c:pt idx="152">
                  <c:v>7.9269668355983692E-6</c:v>
                </c:pt>
                <c:pt idx="153">
                  <c:v>7.9264052286211428E-6</c:v>
                </c:pt>
                <c:pt idx="154">
                  <c:v>7.925739053784662E-6</c:v>
                </c:pt>
                <c:pt idx="155">
                  <c:v>7.9249543496951081E-6</c:v>
                </c:pt>
                <c:pt idx="156">
                  <c:v>7.9240339330890765E-6</c:v>
                </c:pt>
                <c:pt idx="157">
                  <c:v>7.9229565814121613E-6</c:v>
                </c:pt>
                <c:pt idx="158">
                  <c:v>7.9216959492759162E-6</c:v>
                </c:pt>
                <c:pt idx="159">
                  <c:v>7.9202191173996977E-6</c:v>
                </c:pt>
                <c:pt idx="160">
                  <c:v>7.9184846267753837E-6</c:v>
                </c:pt>
                <c:pt idx="161">
                  <c:v>7.9164397807903792E-6</c:v>
                </c:pt>
                <c:pt idx="162">
                  <c:v>7.9140168892032512E-6</c:v>
                </c:pt>
                <c:pt idx="163">
                  <c:v>7.9111279551801828E-6</c:v>
                </c:pt>
                <c:pt idx="164">
                  <c:v>7.9076570264958203E-6</c:v>
                </c:pt>
                <c:pt idx="165">
                  <c:v>7.9034489665081634E-6</c:v>
                </c:pt>
                <c:pt idx="166">
                  <c:v>7.8982926059782227E-6</c:v>
                </c:pt>
                <c:pt idx="167">
                  <c:v>7.8918948399072182E-6</c:v>
                </c:pt>
                <c:pt idx="168">
                  <c:v>7.8838396955161043E-6</c:v>
                </c:pt>
                <c:pt idx="169">
                  <c:v>7.8735216135467899E-6</c:v>
                </c:pt>
                <c:pt idx="170">
                  <c:v>7.8600327888763259E-6</c:v>
                </c:pt>
                <c:pt idx="171">
                  <c:v>7.841965087470175E-6</c:v>
                </c:pt>
                <c:pt idx="172">
                  <c:v>7.8170451739096737E-6</c:v>
                </c:pt>
                <c:pt idx="173">
                  <c:v>7.7814253144858605E-6</c:v>
                </c:pt>
                <c:pt idx="174">
                  <c:v>7.7282171239909984E-6</c:v>
                </c:pt>
                <c:pt idx="175">
                  <c:v>7.6442426111393235E-6</c:v>
                </c:pt>
                <c:pt idx="176">
                  <c:v>7.5023051444134217E-6</c:v>
                </c:pt>
                <c:pt idx="177">
                  <c:v>7.2419602201266462E-6</c:v>
                </c:pt>
                <c:pt idx="178">
                  <c:v>6.7275953326727781E-6</c:v>
                </c:pt>
                <c:pt idx="179">
                  <c:v>5.7730046185757148E-6</c:v>
                </c:pt>
                <c:pt idx="180">
                  <c:v>5.0103364536746093E-6</c:v>
                </c:pt>
                <c:pt idx="181">
                  <c:v>5.773094550432571E-6</c:v>
                </c:pt>
                <c:pt idx="182">
                  <c:v>6.7278051423568122E-6</c:v>
                </c:pt>
                <c:pt idx="183">
                  <c:v>7.2422995467741194E-6</c:v>
                </c:pt>
                <c:pt idx="184">
                  <c:v>7.5027749106167071E-6</c:v>
                </c:pt>
                <c:pt idx="185">
                  <c:v>7.6448426792290999E-6</c:v>
                </c:pt>
                <c:pt idx="186">
                  <c:v>7.7289477235801551E-6</c:v>
                </c:pt>
                <c:pt idx="187">
                  <c:v>7.7822871892168565E-6</c:v>
                </c:pt>
                <c:pt idx="188">
                  <c:v>7.8180395364994494E-6</c:v>
                </c:pt>
                <c:pt idx="189">
                  <c:v>7.8430935678690655E-6</c:v>
                </c:pt>
                <c:pt idx="190">
                  <c:v>7.8612974001069772E-6</c:v>
                </c:pt>
                <c:pt idx="191">
                  <c:v>7.8749247335173902E-6</c:v>
                </c:pt>
                <c:pt idx="192">
                  <c:v>7.8853840604553083E-6</c:v>
                </c:pt>
                <c:pt idx="193">
                  <c:v>7.8935835461152231E-6</c:v>
                </c:pt>
                <c:pt idx="194">
                  <c:v>7.9001291177795554E-6</c:v>
                </c:pt>
                <c:pt idx="195">
                  <c:v>7.905437129138938E-6</c:v>
                </c:pt>
                <c:pt idx="196">
                  <c:v>7.9098010832099107E-6</c:v>
                </c:pt>
                <c:pt idx="197">
                  <c:v>7.9134325682158256E-6</c:v>
                </c:pt>
                <c:pt idx="198">
                  <c:v>7.9164871644899907E-6</c:v>
                </c:pt>
                <c:pt idx="199">
                  <c:v>7.9190812964443027E-6</c:v>
                </c:pt>
                <c:pt idx="200">
                  <c:v>7.9213034655582507E-6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77243440"/>
        <c:axId val="-1659184592"/>
      </c:scatterChart>
      <c:valAx>
        <c:axId val="-1577243440"/>
        <c:scaling>
          <c:orientation val="minMax"/>
          <c:max val="100"/>
          <c:min val="-100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3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Wavelength displacement from center, picometers</a:t>
                </a:r>
              </a:p>
            </c:rich>
          </c:tx>
          <c:layout>
            <c:manualLayout>
              <c:xMode val="edge"/>
              <c:yMode val="edge"/>
              <c:x val="0.29111992242053908"/>
              <c:y val="0.9043593093464212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59184592"/>
        <c:crossesAt val="0"/>
        <c:crossBetween val="midCat"/>
      </c:valAx>
      <c:valAx>
        <c:axId val="-165918459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64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Relative intensity</a:t>
                </a:r>
              </a:p>
            </c:rich>
          </c:tx>
          <c:layout>
            <c:manualLayout>
              <c:xMode val="edge"/>
              <c:yMode val="edge"/>
              <c:x val="3.8850169595365185E-2"/>
              <c:y val="0.287004313648207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77243440"/>
        <c:crossesAt val="0"/>
        <c:crossBetween val="midCat"/>
      </c:valAx>
      <c:spPr>
        <a:noFill/>
        <a:ln w="381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Calibration Curve</a:t>
            </a:r>
          </a:p>
        </c:rich>
      </c:tx>
      <c:layout>
        <c:manualLayout>
          <c:xMode val="edge"/>
          <c:yMode val="edge"/>
          <c:x val="0.35001091291756281"/>
          <c:y val="1.5337934464031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84068241469818"/>
          <c:y val="9.6118706020643124E-2"/>
          <c:w val="0.69501968503937006"/>
          <c:h val="0.7423535094922950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/>
              <c:numFmt formatCode="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00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Sheet1!$F$38:$P$38</c:f>
              <c:numCache>
                <c:formatCode>#,##0.000000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Sheet1!$F$241:$P$241</c:f>
              <c:numCache>
                <c:formatCode>#,##0.0000000</c:formatCode>
                <c:ptCount val="11"/>
                <c:pt idx="0">
                  <c:v>-1.1656926522768701E-2</c:v>
                </c:pt>
                <c:pt idx="1">
                  <c:v>7.7897102972664806E-3</c:v>
                </c:pt>
                <c:pt idx="2">
                  <c:v>3.2045773910776787E-2</c:v>
                </c:pt>
                <c:pt idx="3">
                  <c:v>5.9392942600469817E-2</c:v>
                </c:pt>
                <c:pt idx="4">
                  <c:v>8.4892986414320137E-2</c:v>
                </c:pt>
                <c:pt idx="5">
                  <c:v>0.11018077827969919</c:v>
                </c:pt>
                <c:pt idx="6">
                  <c:v>0.13524758887909225</c:v>
                </c:pt>
                <c:pt idx="7">
                  <c:v>0.16008446247957131</c:v>
                </c:pt>
                <c:pt idx="8">
                  <c:v>0.1846822344545736</c:v>
                </c:pt>
                <c:pt idx="9">
                  <c:v>0.20903154914974614</c:v>
                </c:pt>
                <c:pt idx="10">
                  <c:v>0.23312288055432623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59187312"/>
        <c:axId val="-1659186768"/>
      </c:scatterChart>
      <c:valAx>
        <c:axId val="-16591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1751364829396326"/>
              <c:y val="0.904937281612804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000" sourceLinked="1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59186768"/>
        <c:crossesAt val="0"/>
        <c:crossBetween val="midCat"/>
      </c:valAx>
      <c:valAx>
        <c:axId val="-1659186768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Measured absorbance</a:t>
                </a:r>
              </a:p>
            </c:rich>
          </c:tx>
          <c:layout>
            <c:manualLayout>
              <c:xMode val="edge"/>
              <c:yMode val="edge"/>
              <c:x val="1.2827603866589848E-2"/>
              <c:y val="0.24750234924338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0000" sourceLinked="1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659187312"/>
        <c:crossesAt val="0"/>
        <c:crossBetween val="midCat"/>
      </c:valAx>
      <c:spPr>
        <a:noFill/>
        <a:ln w="381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Concentration prediction error</a:t>
            </a:r>
          </a:p>
        </c:rich>
      </c:tx>
      <c:layout>
        <c:manualLayout>
          <c:xMode val="edge"/>
          <c:yMode val="edge"/>
          <c:x val="0.2222293781060799"/>
          <c:y val="3.8169379416770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59879435860258"/>
          <c:y val="0.16980443402021553"/>
          <c:w val="0.70866479462716592"/>
          <c:h val="0.576662534204501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Sheet1!$E$246</c:f>
              <c:strCache>
                <c:ptCount val="1"/>
                <c:pt idx="0">
                  <c:v>Pred. Conc. W/0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Sheet1!$F$38:$P$38</c:f>
              <c:numCache>
                <c:formatCode>#,##0.000000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Sheet1!$F$243:$P$243</c:f>
              <c:numCache>
                <c:formatCode>0.000%</c:formatCode>
                <c:ptCount val="11"/>
                <c:pt idx="0">
                  <c:v>1.3224888687274316E-2</c:v>
                </c:pt>
                <c:pt idx="1">
                  <c:v>-8.6622914608845431E-3</c:v>
                </c:pt>
                <c:pt idx="2">
                  <c:v>-1.123107263928977E-2</c:v>
                </c:pt>
                <c:pt idx="3">
                  <c:v>-1.383571444888543E-3</c:v>
                </c:pt>
                <c:pt idx="4">
                  <c:v>1.0444394795086078E-3</c:v>
                </c:pt>
                <c:pt idx="5">
                  <c:v>2.6198814806739361E-3</c:v>
                </c:pt>
                <c:pt idx="6">
                  <c:v>3.3076908294509271E-3</c:v>
                </c:pt>
                <c:pt idx="7">
                  <c:v>3.071894336269088E-3</c:v>
                </c:pt>
                <c:pt idx="8">
                  <c:v>1.8756797322337928E-3</c:v>
                </c:pt>
                <c:pt idx="9">
                  <c:v>-3.1853256774372346E-4</c:v>
                </c:pt>
                <c:pt idx="10">
                  <c:v>-3.5490064326038078E-3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78140848"/>
        <c:axId val="-1578139216"/>
      </c:scatterChart>
      <c:valAx>
        <c:axId val="-157814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39013823272090986"/>
              <c:y val="0.87314904785837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000" sourceLinked="1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78139216"/>
        <c:crossesAt val="0"/>
        <c:crossBetween val="midCat"/>
      </c:valAx>
      <c:valAx>
        <c:axId val="-1578139216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Error</a:t>
                </a:r>
              </a:p>
            </c:rich>
          </c:tx>
          <c:layout>
            <c:manualLayout>
              <c:xMode val="edge"/>
              <c:yMode val="edge"/>
              <c:x val="1.4815291873738661E-2"/>
              <c:y val="0.3129889112175202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%" sourceLinked="1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78140848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7222163048084E-2"/>
          <c:y val="0.19231380579893501"/>
          <c:w val="0.8577355482179625"/>
          <c:h val="0.5737346052897234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Sheet1!$A$253:$A$453</c:f>
              <c:numCache>
                <c:formatCode>#,##0.000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</c:numCache>
            </c:numRef>
          </c:xVal>
          <c:yVal>
            <c:numRef>
              <c:f>Sheet1!$C$253:$C$453</c:f>
              <c:numCache>
                <c:formatCode>#,##0.000</c:formatCode>
                <c:ptCount val="201"/>
                <c:pt idx="0">
                  <c:v>0.78249389335016029</c:v>
                </c:pt>
                <c:pt idx="1">
                  <c:v>0.7822856269924785</c:v>
                </c:pt>
                <c:pt idx="2">
                  <c:v>0.78207181340699361</c:v>
                </c:pt>
                <c:pt idx="3">
                  <c:v>0.78185225514121515</c:v>
                </c:pt>
                <c:pt idx="4">
                  <c:v>0.78162674595222281</c:v>
                </c:pt>
                <c:pt idx="5">
                  <c:v>0.78139507033733879</c:v>
                </c:pt>
                <c:pt idx="6">
                  <c:v>0.78115700303561997</c:v>
                </c:pt>
                <c:pt idx="7">
                  <c:v>0.78091230849810722</c:v>
                </c:pt>
                <c:pt idx="8">
                  <c:v>0.78066074032459731</c:v>
                </c:pt>
                <c:pt idx="9">
                  <c:v>0.78040204066453445</c:v>
                </c:pt>
                <c:pt idx="10">
                  <c:v>0.78013593957941596</c:v>
                </c:pt>
                <c:pt idx="11">
                  <c:v>0.77986215436390327</c:v>
                </c:pt>
                <c:pt idx="12">
                  <c:v>0.77958038882259317</c:v>
                </c:pt>
                <c:pt idx="13">
                  <c:v>0.77929033249916069</c:v>
                </c:pt>
                <c:pt idx="14">
                  <c:v>0.77899165985430441</c:v>
                </c:pt>
                <c:pt idx="15">
                  <c:v>0.77868402938863746</c:v>
                </c:pt>
                <c:pt idx="16">
                  <c:v>0.77836708270633082</c:v>
                </c:pt>
                <c:pt idx="17">
                  <c:v>0.77804044351497104</c:v>
                </c:pt>
                <c:pt idx="18">
                  <c:v>0.77770371655669968</c:v>
                </c:pt>
                <c:pt idx="19">
                  <c:v>0.77735648646528022</c:v>
                </c:pt>
                <c:pt idx="20">
                  <c:v>0.77699831654327678</c:v>
                </c:pt>
                <c:pt idx="21">
                  <c:v>0.77662874745301325</c:v>
                </c:pt>
                <c:pt idx="22">
                  <c:v>0.77624729581443364</c:v>
                </c:pt>
                <c:pt idx="23">
                  <c:v>0.77585345270237049</c:v>
                </c:pt>
                <c:pt idx="24">
                  <c:v>0.7754466820350574</c:v>
                </c:pt>
                <c:pt idx="25">
                  <c:v>0.77502641884499313</c:v>
                </c:pt>
                <c:pt idx="26">
                  <c:v>0.77459206742245479</c:v>
                </c:pt>
                <c:pt idx="27">
                  <c:v>0.774142999321077</c:v>
                </c:pt>
                <c:pt idx="28">
                  <c:v>0.77367855121393914</c:v>
                </c:pt>
                <c:pt idx="29">
                  <c:v>0.773198022587536</c:v>
                </c:pt>
                <c:pt idx="30">
                  <c:v>0.77270067325983416</c:v>
                </c:pt>
                <c:pt idx="31">
                  <c:v>0.77218572070732017</c:v>
                </c:pt>
                <c:pt idx="32">
                  <c:v>0.77165233718452919</c:v>
                </c:pt>
                <c:pt idx="33">
                  <c:v>0.77109964661797215</c:v>
                </c:pt>
                <c:pt idx="34">
                  <c:v>0.7705267212546586</c:v>
                </c:pt>
                <c:pt idx="35">
                  <c:v>0.76993257804351045</c:v>
                </c:pt>
                <c:pt idx="36">
                  <c:v>0.76931617472586866</c:v>
                </c:pt>
                <c:pt idx="37">
                  <c:v>0.76867640560899064</c:v>
                </c:pt>
                <c:pt idx="38">
                  <c:v>0.76801209699388839</c:v>
                </c:pt>
                <c:pt idx="39">
                  <c:v>0.76732200222606295</c:v>
                </c:pt>
                <c:pt idx="40">
                  <c:v>0.766604796334594</c:v>
                </c:pt>
                <c:pt idx="41">
                  <c:v>0.76585907022165101</c:v>
                </c:pt>
                <c:pt idx="42">
                  <c:v>0.76508332436073689</c:v>
                </c:pt>
                <c:pt idx="43">
                  <c:v>0.76427596195785574</c:v>
                </c:pt>
                <c:pt idx="44">
                  <c:v>0.76343528152525419</c:v>
                </c:pt>
                <c:pt idx="45">
                  <c:v>0.762559468812399</c:v>
                </c:pt>
                <c:pt idx="46">
                  <c:v>0.76164658803337304</c:v>
                </c:pt>
                <c:pt idx="47">
                  <c:v>0.76069457232386606</c:v>
                </c:pt>
                <c:pt idx="48">
                  <c:v>0.75970121335435559</c:v>
                </c:pt>
                <c:pt idx="49">
                  <c:v>0.75866415001889043</c:v>
                </c:pt>
                <c:pt idx="50">
                  <c:v>0.75758085611105896</c:v>
                </c:pt>
                <c:pt idx="51">
                  <c:v>0.75644862689021497</c:v>
                </c:pt>
                <c:pt idx="52">
                  <c:v>0.75526456443183265</c:v>
                </c:pt>
                <c:pt idx="53">
                  <c:v>0.7540255616459558</c:v>
                </c:pt>
                <c:pt idx="54">
                  <c:v>0.75272828483709342</c:v>
                </c:pt>
                <c:pt idx="55">
                  <c:v>0.75136915466765875</c:v>
                </c:pt>
                <c:pt idx="56">
                  <c:v>0.74994432537519762</c:v>
                </c:pt>
                <c:pt idx="57">
                  <c:v>0.74844966208135932</c:v>
                </c:pt>
                <c:pt idx="58">
                  <c:v>0.74688071601800865</c:v>
                </c:pt>
                <c:pt idx="59">
                  <c:v>0.74523269748336962</c:v>
                </c:pt>
                <c:pt idx="60">
                  <c:v>0.74350044632905032</c:v>
                </c:pt>
                <c:pt idx="61">
                  <c:v>0.74167839976780359</c:v>
                </c:pt>
                <c:pt idx="62">
                  <c:v>0.7397605572827719</c:v>
                </c:pt>
                <c:pt idx="63">
                  <c:v>0.73774044241281955</c:v>
                </c:pt>
                <c:pt idx="64">
                  <c:v>0.73561106118689468</c:v>
                </c:pt>
                <c:pt idx="65">
                  <c:v>0.7333648569851613</c:v>
                </c:pt>
                <c:pt idx="66">
                  <c:v>0.7309936616185484</c:v>
                </c:pt>
                <c:pt idx="67">
                  <c:v>0.72848864244486267</c:v>
                </c:pt>
                <c:pt idx="68">
                  <c:v>0.72584024538328329</c:v>
                </c:pt>
                <c:pt idx="69">
                  <c:v>0.72303813375588011</c:v>
                </c:pt>
                <c:pt idx="70">
                  <c:v>0.72007112298254095</c:v>
                </c:pt>
                <c:pt idx="71">
                  <c:v>0.71692711129443953</c:v>
                </c:pt>
                <c:pt idx="72">
                  <c:v>0.71359300682389015</c:v>
                </c:pt>
                <c:pt idx="73">
                  <c:v>0.71005465169178261</c:v>
                </c:pt>
                <c:pt idx="74">
                  <c:v>0.706296744069002</c:v>
                </c:pt>
                <c:pt idx="75">
                  <c:v>0.7023027596622462</c:v>
                </c:pt>
                <c:pt idx="76">
                  <c:v>0.69805487470133443</c:v>
                </c:pt>
                <c:pt idx="77">
                  <c:v>0.69353389332669391</c:v>
                </c:pt>
                <c:pt idx="78">
                  <c:v>0.68871918334425042</c:v>
                </c:pt>
                <c:pt idx="79">
                  <c:v>0.68358862569364942</c:v>
                </c:pt>
                <c:pt idx="80">
                  <c:v>0.67811858473982844</c:v>
                </c:pt>
                <c:pt idx="81">
                  <c:v>0.67228390873470401</c:v>
                </c:pt>
                <c:pt idx="82">
                  <c:v>0.66605797260242894</c:v>
                </c:pt>
                <c:pt idx="83">
                  <c:v>0.65941277868055859</c:v>
                </c:pt>
                <c:pt idx="84">
                  <c:v>0.65231913529721408</c:v>
                </c:pt>
                <c:pt idx="85">
                  <c:v>0.64474693815326389</c:v>
                </c:pt>
                <c:pt idx="86">
                  <c:v>0.63666558542507856</c:v>
                </c:pt>
                <c:pt idx="87">
                  <c:v>0.62804456421822286</c:v>
                </c:pt>
                <c:pt idx="88">
                  <c:v>0.61885425321531995</c:v>
                </c:pt>
                <c:pt idx="89">
                  <c:v>0.60906699351300264</c:v>
                </c:pt>
                <c:pt idx="90">
                  <c:v>0.59865848573821789</c:v>
                </c:pt>
                <c:pt idx="91">
                  <c:v>0.58760957495613941</c:v>
                </c:pt>
                <c:pt idx="92">
                  <c:v>0.57590848318085419</c:v>
                </c:pt>
                <c:pt idx="93">
                  <c:v>0.56355353899879379</c:v>
                </c:pt>
                <c:pt idx="94">
                  <c:v>0.55055643031866641</c:v>
                </c:pt>
                <c:pt idx="95">
                  <c:v>0.53694596402708406</c:v>
                </c:pt>
                <c:pt idx="96">
                  <c:v>0.52277224953418144</c:v>
                </c:pt>
                <c:pt idx="97">
                  <c:v>0.50811112721740159</c:v>
                </c:pt>
                <c:pt idx="98">
                  <c:v>0.49306853677891821</c:v>
                </c:pt>
                <c:pt idx="99">
                  <c:v>0.47778437123102341</c:v>
                </c:pt>
                <c:pt idx="100">
                  <c:v>0.46243520826969514</c:v>
                </c:pt>
                <c:pt idx="101">
                  <c:v>0.44723518624934383</c:v>
                </c:pt>
                <c:pt idx="102">
                  <c:v>0.43243424587064999</c:v>
                </c:pt>
                <c:pt idx="103">
                  <c:v>0.41831304698609934</c:v>
                </c:pt>
                <c:pt idx="104">
                  <c:v>0.4051741371866352</c:v>
                </c:pt>
                <c:pt idx="105">
                  <c:v>0.39332940200131006</c:v>
                </c:pt>
                <c:pt idx="106">
                  <c:v>0.38308441113000447</c:v>
                </c:pt>
                <c:pt idx="107">
                  <c:v>0.37472087130139836</c:v>
                </c:pt>
                <c:pt idx="108">
                  <c:v>0.36847884958095101</c:v>
                </c:pt>
                <c:pt idx="109">
                  <c:v>0.36454061316735531</c:v>
                </c:pt>
                <c:pt idx="110">
                  <c:v>0.36301780138678458</c:v>
                </c:pt>
                <c:pt idx="111">
                  <c:v>0.36394326344423639</c:v>
                </c:pt>
                <c:pt idx="112">
                  <c:v>0.36726837788399247</c:v>
                </c:pt>
                <c:pt idx="113">
                  <c:v>0.37286611357555044</c:v>
                </c:pt>
                <c:pt idx="114">
                  <c:v>0.38053953493853737</c:v>
                </c:pt>
                <c:pt idx="115">
                  <c:v>0.3900349025965052</c:v>
                </c:pt>
                <c:pt idx="116">
                  <c:v>0.40105801260491991</c:v>
                </c:pt>
                <c:pt idx="117">
                  <c:v>0.4132920494470817</c:v>
                </c:pt>
                <c:pt idx="118">
                  <c:v>0.42641511463632481</c:v>
                </c:pt>
                <c:pt idx="119">
                  <c:v>0.44011579154696923</c:v>
                </c:pt>
                <c:pt idx="120">
                  <c:v>0.45410557328736267</c:v>
                </c:pt>
                <c:pt idx="121">
                  <c:v>0.46812758408689664</c:v>
                </c:pt>
                <c:pt idx="122">
                  <c:v>0.48196161130570625</c:v>
                </c:pt>
                <c:pt idx="123">
                  <c:v>0.49542591640028716</c:v>
                </c:pt>
                <c:pt idx="124">
                  <c:v>0.50837655630174572</c:v>
                </c:pt>
                <c:pt idx="125">
                  <c:v>0.5207050297536584</c:v>
                </c:pt>
                <c:pt idx="126">
                  <c:v>0.53233501056673815</c:v>
                </c:pt>
                <c:pt idx="127">
                  <c:v>0.54321879560989994</c:v>
                </c:pt>
                <c:pt idx="128">
                  <c:v>0.55333392538300952</c:v>
                </c:pt>
                <c:pt idx="129">
                  <c:v>0.56268025884139317</c:v>
                </c:pt>
                <c:pt idx="130">
                  <c:v>0.57127761583135139</c:v>
                </c:pt>
                <c:pt idx="131">
                  <c:v>0.57916394378769254</c:v>
                </c:pt>
                <c:pt idx="132">
                  <c:v>0.58639382102253912</c:v>
                </c:pt>
                <c:pt idx="133">
                  <c:v>0.59303698263412519</c:v>
                </c:pt>
                <c:pt idx="134">
                  <c:v>0.59917646380473699</c:v>
                </c:pt>
                <c:pt idx="135">
                  <c:v>0.60490592991305581</c:v>
                </c:pt>
                <c:pt idx="136">
                  <c:v>0.61032584252962607</c:v>
                </c:pt>
                <c:pt idx="137">
                  <c:v>0.61553832509466866</c:v>
                </c:pt>
                <c:pt idx="138">
                  <c:v>0.62064093617867822</c:v>
                </c:pt>
                <c:pt idx="139">
                  <c:v>0.62571996552857367</c:v>
                </c:pt>
                <c:pt idx="140">
                  <c:v>0.63084421053398054</c:v>
                </c:pt>
                <c:pt idx="141">
                  <c:v>0.63606031759486104</c:v>
                </c:pt>
                <c:pt idx="142">
                  <c:v>0.64139058449186293</c:v>
                </c:pt>
                <c:pt idx="143">
                  <c:v>0.64683363646275072</c:v>
                </c:pt>
                <c:pt idx="144">
                  <c:v>0.65236776246238615</c:v>
                </c:pt>
                <c:pt idx="145">
                  <c:v>0.65795614791982737</c:v>
                </c:pt>
                <c:pt idx="146">
                  <c:v>0.66355294496732331</c:v>
                </c:pt>
                <c:pt idx="147">
                  <c:v>0.66910913940495642</c:v>
                </c:pt>
                <c:pt idx="148">
                  <c:v>0.67457743771243106</c:v>
                </c:pt>
                <c:pt idx="149">
                  <c:v>0.67991577000619374</c:v>
                </c:pt>
                <c:pt idx="150">
                  <c:v>0.68508935349651079</c:v>
                </c:pt>
                <c:pt idx="151">
                  <c:v>0.69007150565626041</c:v>
                </c:pt>
                <c:pt idx="152">
                  <c:v>0.6948435173461005</c:v>
                </c:pt>
                <c:pt idx="153">
                  <c:v>0.69939391565131603</c:v>
                </c:pt>
                <c:pt idx="154">
                  <c:v>0.70371740262045301</c:v>
                </c:pt>
                <c:pt idx="155">
                  <c:v>0.70781368551078871</c:v>
                </c:pt>
                <c:pt idx="156">
                  <c:v>0.71168634166477029</c:v>
                </c:pt>
                <c:pt idx="157">
                  <c:v>0.71534180013095949</c:v>
                </c:pt>
                <c:pt idx="158">
                  <c:v>0.71878847711544747</c:v>
                </c:pt>
                <c:pt idx="159">
                  <c:v>0.72203607260513758</c:v>
                </c:pt>
                <c:pt idx="160">
                  <c:v>0.72509501803888909</c:v>
                </c:pt>
                <c:pt idx="161">
                  <c:v>0.72797605622579664</c:v>
                </c:pt>
                <c:pt idx="162">
                  <c:v>0.73068993174767338</c:v>
                </c:pt>
                <c:pt idx="163">
                  <c:v>0.73324717048720867</c:v>
                </c:pt>
                <c:pt idx="164">
                  <c:v>0.73565792906845251</c:v>
                </c:pt>
                <c:pt idx="165">
                  <c:v>0.73793189784528046</c:v>
                </c:pt>
                <c:pt idx="166">
                  <c:v>0.74007824401818112</c:v>
                </c:pt>
                <c:pt idx="167">
                  <c:v>0.74210558417982753</c:v>
                </c:pt>
                <c:pt idx="168">
                  <c:v>0.74402197794524205</c:v>
                </c:pt>
                <c:pt idx="169">
                  <c:v>0.74583493627763797</c:v>
                </c:pt>
                <c:pt idx="170">
                  <c:v>0.74755143969658011</c:v>
                </c:pt>
                <c:pt idx="171">
                  <c:v>0.74917796279681981</c:v>
                </c:pt>
                <c:pt idx="172">
                  <c:v>0.75072050246788891</c:v>
                </c:pt>
                <c:pt idx="173">
                  <c:v>0.75218460793887465</c:v>
                </c:pt>
                <c:pt idx="174">
                  <c:v>0.75357541132666817</c:v>
                </c:pt>
                <c:pt idx="175">
                  <c:v>0.75489765777906537</c:v>
                </c:pt>
                <c:pt idx="176">
                  <c:v>0.75615573460888019</c:v>
                </c:pt>
                <c:pt idx="177">
                  <c:v>0.75735369903757987</c:v>
                </c:pt>
                <c:pt idx="178">
                  <c:v>0.75849530432716383</c:v>
                </c:pt>
                <c:pt idx="179">
                  <c:v>0.7595840241927756</c:v>
                </c:pt>
                <c:pt idx="180">
                  <c:v>0.76062307546786856</c:v>
                </c:pt>
                <c:pt idx="181">
                  <c:v>0.76161543904772233</c:v>
                </c:pt>
                <c:pt idx="182">
                  <c:v>0.76256387917261614</c:v>
                </c:pt>
                <c:pt idx="183">
                  <c:v>0.76347096113410362</c:v>
                </c:pt>
                <c:pt idx="184">
                  <c:v>0.76433906750043279</c:v>
                </c:pt>
                <c:pt idx="185">
                  <c:v>0.76517041296303268</c:v>
                </c:pt>
                <c:pt idx="186">
                  <c:v>0.76596705790721265</c:v>
                </c:pt>
                <c:pt idx="187">
                  <c:v>0.76673092080830429</c:v>
                </c:pt>
                <c:pt idx="188">
                  <c:v>0.76746378955052519</c:v>
                </c:pt>
                <c:pt idx="189">
                  <c:v>0.76816733176063667</c:v>
                </c:pt>
                <c:pt idx="190">
                  <c:v>0.76884310424256619</c:v>
                </c:pt>
                <c:pt idx="191">
                  <c:v>0.7694925615929642</c:v>
                </c:pt>
                <c:pt idx="192">
                  <c:v>0.77011706407143699</c:v>
                </c:pt>
                <c:pt idx="193">
                  <c:v>0.77071788479310277</c:v>
                </c:pt>
                <c:pt idx="194">
                  <c:v>0.77129621630530787</c:v>
                </c:pt>
                <c:pt idx="195">
                  <c:v>0.7718531766048442</c:v>
                </c:pt>
                <c:pt idx="196">
                  <c:v>0.77238981464689394</c:v>
                </c:pt>
                <c:pt idx="197">
                  <c:v>0.77290711539219537</c:v>
                </c:pt>
                <c:pt idx="198">
                  <c:v>0.77340600443457108</c:v>
                </c:pt>
                <c:pt idx="199">
                  <c:v>0.77388735224698546</c:v>
                </c:pt>
                <c:pt idx="200">
                  <c:v>0.7743519780806728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999999"/>
              </a:solidFill>
              <a:prstDash val="solid"/>
            </a:ln>
          </c:spPr>
          <c:marker>
            <c:symbol val="none"/>
          </c:marker>
          <c:xVal>
            <c:numRef>
              <c:f>Sheet1!$A$253:$A$453</c:f>
              <c:numCache>
                <c:formatCode>#,##0.000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</c:numCache>
            </c:numRef>
          </c:xVal>
          <c:yVal>
            <c:numRef>
              <c:f>Sheet1!$D$253:$D$453</c:f>
              <c:numCache>
                <c:formatCode>#,##0.000</c:formatCode>
                <c:ptCount val="201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  <c:pt idx="7">
                  <c:v>1.0000000000000001E-5</c:v>
                </c:pt>
                <c:pt idx="8">
                  <c:v>1.0000000000000001E-5</c:v>
                </c:pt>
                <c:pt idx="9">
                  <c:v>1.0000000000000001E-5</c:v>
                </c:pt>
                <c:pt idx="10">
                  <c:v>1.0000000000000001E-5</c:v>
                </c:pt>
                <c:pt idx="11">
                  <c:v>1.0000000000000001E-5</c:v>
                </c:pt>
                <c:pt idx="12">
                  <c:v>1.0000000000000001E-5</c:v>
                </c:pt>
                <c:pt idx="13">
                  <c:v>1.0000000000000001E-5</c:v>
                </c:pt>
                <c:pt idx="14">
                  <c:v>1.0000000000000001E-5</c:v>
                </c:pt>
                <c:pt idx="15">
                  <c:v>1.0000000000000001E-5</c:v>
                </c:pt>
                <c:pt idx="16">
                  <c:v>1.0000000000000001E-5</c:v>
                </c:pt>
                <c:pt idx="17">
                  <c:v>1.0000000000000001E-5</c:v>
                </c:pt>
                <c:pt idx="18">
                  <c:v>1.0000000000000001E-5</c:v>
                </c:pt>
                <c:pt idx="19">
                  <c:v>1.0000000000000001E-5</c:v>
                </c:pt>
                <c:pt idx="20">
                  <c:v>1.0000000000000001E-5</c:v>
                </c:pt>
                <c:pt idx="21">
                  <c:v>1.0000000000000001E-5</c:v>
                </c:pt>
                <c:pt idx="22">
                  <c:v>1.0000000000000001E-5</c:v>
                </c:pt>
                <c:pt idx="23">
                  <c:v>1.0000000000000001E-5</c:v>
                </c:pt>
                <c:pt idx="24">
                  <c:v>1.0000000000000001E-5</c:v>
                </c:pt>
                <c:pt idx="25">
                  <c:v>1.0000000000000001E-5</c:v>
                </c:pt>
                <c:pt idx="26">
                  <c:v>1.0000000000000001E-5</c:v>
                </c:pt>
                <c:pt idx="27">
                  <c:v>1.0000000000000001E-5</c:v>
                </c:pt>
                <c:pt idx="28">
                  <c:v>1.0000000000000001E-5</c:v>
                </c:pt>
                <c:pt idx="29">
                  <c:v>1.0000000000000001E-5</c:v>
                </c:pt>
                <c:pt idx="30">
                  <c:v>1.0000000000000001E-5</c:v>
                </c:pt>
                <c:pt idx="31">
                  <c:v>1.0000000000000003E-5</c:v>
                </c:pt>
                <c:pt idx="32">
                  <c:v>1.0000000000000009E-5</c:v>
                </c:pt>
                <c:pt idx="33">
                  <c:v>1.0000000000000033E-5</c:v>
                </c:pt>
                <c:pt idx="34">
                  <c:v>1.0000000000000121E-5</c:v>
                </c:pt>
                <c:pt idx="35">
                  <c:v>1.0000000000000448E-5</c:v>
                </c:pt>
                <c:pt idx="36">
                  <c:v>1.0000000000001627E-5</c:v>
                </c:pt>
                <c:pt idx="37">
                  <c:v>1.0000000000005793E-5</c:v>
                </c:pt>
                <c:pt idx="38">
                  <c:v>1.0000000000020218E-5</c:v>
                </c:pt>
                <c:pt idx="39">
                  <c:v>1.0000000000069168E-5</c:v>
                </c:pt>
                <c:pt idx="40">
                  <c:v>1.0000000000231952E-5</c:v>
                </c:pt>
                <c:pt idx="41">
                  <c:v>1.0000000000762447E-5</c:v>
                </c:pt>
                <c:pt idx="42">
                  <c:v>1.0000000002456596E-5</c:v>
                </c:pt>
                <c:pt idx="43">
                  <c:v>1.0000000007758402E-5</c:v>
                </c:pt>
                <c:pt idx="44">
                  <c:v>1.0000000024017349E-5</c:v>
                </c:pt>
                <c:pt idx="45">
                  <c:v>1.0000000072877242E-5</c:v>
                </c:pt>
                <c:pt idx="46">
                  <c:v>1.0000000216756889E-5</c:v>
                </c:pt>
                <c:pt idx="47">
                  <c:v>1.0000000631928589E-5</c:v>
                </c:pt>
                <c:pt idx="48">
                  <c:v>1.0000001805831439E-5</c:v>
                </c:pt>
                <c:pt idx="49">
                  <c:v>1.0000005058252744E-5</c:v>
                </c:pt>
                <c:pt idx="50">
                  <c:v>1.0000013887943866E-5</c:v>
                </c:pt>
                <c:pt idx="51">
                  <c:v>1.000003737571328E-5</c:v>
                </c:pt>
                <c:pt idx="52">
                  <c:v>1.000009859505576E-5</c:v>
                </c:pt>
                <c:pt idx="53">
                  <c:v>1.000025493818804E-5</c:v>
                </c:pt>
                <c:pt idx="54">
                  <c:v>1.0000646143177311E-5</c:v>
                </c:pt>
                <c:pt idx="55">
                  <c:v>1.0001605228055186E-5</c:v>
                </c:pt>
                <c:pt idx="56">
                  <c:v>1.0003908938434265E-5</c:v>
                </c:pt>
                <c:pt idx="57">
                  <c:v>1.0009330287574504E-5</c:v>
                </c:pt>
                <c:pt idx="58">
                  <c:v>1.0021829577951251E-5</c:v>
                </c:pt>
                <c:pt idx="59">
                  <c:v>1.0050062180207662E-5</c:v>
                </c:pt>
                <c:pt idx="60">
                  <c:v>1.011253517471924E-5</c:v>
                </c:pt>
                <c:pt idx="61">
                  <c:v>1.0247959601804463E-5</c:v>
                </c:pt>
                <c:pt idx="62">
                  <c:v>1.0535534780279225E-5</c:v>
                </c:pt>
                <c:pt idx="63">
                  <c:v>1.1133727138747794E-5</c:v>
                </c:pt>
                <c:pt idx="64">
                  <c:v>1.2352575200009433E-5</c:v>
                </c:pt>
                <c:pt idx="65">
                  <c:v>1.4785117392128358E-5</c:v>
                </c:pt>
                <c:pt idx="66">
                  <c:v>1.9540162873078054E-5</c:v>
                </c:pt>
                <c:pt idx="67">
                  <c:v>2.8643742331514848E-5</c:v>
                </c:pt>
                <c:pt idx="68">
                  <c:v>4.5712849641632534E-5</c:v>
                </c:pt>
                <c:pt idx="69">
                  <c:v>7.7054824302809466E-5</c:v>
                </c:pt>
                <c:pt idx="70">
                  <c:v>1.3340980408668764E-4</c:v>
                </c:pt>
                <c:pt idx="71">
                  <c:v>2.3262985691893911E-4</c:v>
                </c:pt>
                <c:pt idx="72">
                  <c:v>4.0366904065527922E-4</c:v>
                </c:pt>
                <c:pt idx="73">
                  <c:v>6.9232805275707798E-4</c:v>
                </c:pt>
                <c:pt idx="74">
                  <c:v>1.1692291739068717E-3</c:v>
                </c:pt>
                <c:pt idx="75">
                  <c:v>1.940454136234805E-3</c:v>
                </c:pt>
                <c:pt idx="76">
                  <c:v>3.161111598465815E-3</c:v>
                </c:pt>
                <c:pt idx="77">
                  <c:v>5.0517602597537096E-3</c:v>
                </c:pt>
                <c:pt idx="78">
                  <c:v>7.9170540517733354E-3</c:v>
                </c:pt>
                <c:pt idx="79">
                  <c:v>1.2165178330419756E-2</c:v>
                </c:pt>
                <c:pt idx="80">
                  <c:v>1.8325638890121544E-2</c:v>
                </c:pt>
                <c:pt idx="81">
                  <c:v>2.7061846870085979E-2</c:v>
                </c:pt>
                <c:pt idx="82">
                  <c:v>3.9173895108843865E-2</c:v>
                </c:pt>
                <c:pt idx="83">
                  <c:v>5.5586212636973255E-2</c:v>
                </c:pt>
                <c:pt idx="84">
                  <c:v>7.7314740507909319E-2</c:v>
                </c:pt>
                <c:pt idx="85">
                  <c:v>0.1054092247223811</c:v>
                </c:pt>
                <c:pt idx="86">
                  <c:v>0.14086842131193136</c:v>
                </c:pt>
                <c:pt idx="87">
                  <c:v>0.18452952492600896</c:v>
                </c:pt>
                <c:pt idx="88">
                  <c:v>0.23693776086506885</c:v>
                </c:pt>
                <c:pt idx="89">
                  <c:v>0.29820728443609307</c:v>
                </c:pt>
                <c:pt idx="90">
                  <c:v>0.36788945242494608</c:v>
                </c:pt>
                <c:pt idx="91">
                  <c:v>0.44486809101888636</c:v>
                </c:pt>
                <c:pt idx="92">
                  <c:v>0.52730247759651072</c:v>
                </c:pt>
                <c:pt idx="93">
                  <c:v>0.61263650755711385</c:v>
                </c:pt>
                <c:pt idx="94">
                  <c:v>0.69768656132853535</c:v>
                </c:pt>
                <c:pt idx="95">
                  <c:v>0.77881126158312941</c:v>
                </c:pt>
                <c:pt idx="96">
                  <c:v>0.85215474298248584</c:v>
                </c:pt>
                <c:pt idx="97">
                  <c:v>0.91394304964545092</c:v>
                </c:pt>
                <c:pt idx="98">
                  <c:v>0.96080301043728011</c:v>
                </c:pt>
                <c:pt idx="99">
                  <c:v>0.9900665392315946</c:v>
                </c:pt>
                <c:pt idx="100">
                  <c:v>1.0000223409804088</c:v>
                </c:pt>
                <c:pt idx="101">
                  <c:v>0.99008209673486358</c:v>
                </c:pt>
                <c:pt idx="102">
                  <c:v>0.96083880605639582</c:v>
                </c:pt>
                <c:pt idx="103">
                  <c:v>0.91400941807651415</c:v>
                </c:pt>
                <c:pt idx="104">
                  <c:v>0.85226971188361456</c:v>
                </c:pt>
                <c:pt idx="105">
                  <c:v>0.77900382848504224</c:v>
                </c:pt>
                <c:pt idx="106">
                  <c:v>0.69800143723089114</c:v>
                </c:pt>
                <c:pt idx="107">
                  <c:v>0.61314057021040125</c:v>
                </c:pt>
                <c:pt idx="108">
                  <c:v>0.52809312944822362</c:v>
                </c:pt>
                <c:pt idx="109">
                  <c:v>0.44608358405594761</c:v>
                </c:pt>
                <c:pt idx="110">
                  <c:v>0.36972100506032951</c:v>
                </c:pt>
                <c:pt idx="111">
                  <c:v>0.30091246411653455</c:v>
                </c:pt>
                <c:pt idx="112">
                  <c:v>0.24085414819203085</c:v>
                </c:pt>
                <c:pt idx="113">
                  <c:v>0.19008714525414616</c:v>
                </c:pt>
                <c:pt idx="114">
                  <c:v>0.14859889496538184</c:v>
                </c:pt>
                <c:pt idx="115">
                  <c:v>0.115949147018056</c:v>
                </c:pt>
                <c:pt idx="116">
                  <c:v>9.1400582535408059E-2</c:v>
                </c:pt>
                <c:pt idx="117">
                  <c:v>7.4038165010784571E-2</c:v>
                </c:pt>
                <c:pt idx="118">
                  <c:v>6.2866670967200777E-2</c:v>
                </c:pt>
                <c:pt idx="119">
                  <c:v>5.6881574809339822E-2</c:v>
                </c:pt>
                <c:pt idx="120">
                  <c:v>5.5113583005878403E-2</c:v>
                </c:pt>
                <c:pt idx="121">
                  <c:v>5.6650984952208529E-2</c:v>
                </c:pt>
                <c:pt idx="122">
                  <c:v>6.0646296455897405E-2</c:v>
                </c:pt>
                <c:pt idx="123">
                  <c:v>6.6314399678131464E-2</c:v>
                </c:pt>
                <c:pt idx="124">
                  <c:v>7.292874420554632E-2</c:v>
                </c:pt>
                <c:pt idx="125">
                  <c:v>7.9820532443366995E-2</c:v>
                </c:pt>
                <c:pt idx="126">
                  <c:v>8.6383608070524628E-2</c:v>
                </c:pt>
                <c:pt idx="127">
                  <c:v>9.20854465798783E-2</c:v>
                </c:pt>
                <c:pt idx="128">
                  <c:v>9.6482612955886768E-2</c:v>
                </c:pt>
                <c:pt idx="129">
                  <c:v>9.9237613231835373E-2</c:v>
                </c:pt>
                <c:pt idx="130">
                  <c:v>0.10013340980408669</c:v>
                </c:pt>
                <c:pt idx="131">
                  <c:v>9.9082038199219957E-2</c:v>
                </c:pt>
                <c:pt idx="132">
                  <c:v>9.6124656764874625E-2</c:v>
                </c:pt>
                <c:pt idx="133">
                  <c:v>9.1421762269455281E-2</c:v>
                </c:pt>
                <c:pt idx="134">
                  <c:v>8.5233919059495372E-2</c:v>
                </c:pt>
                <c:pt idx="135">
                  <c:v>7.7894863424533931E-2</c:v>
                </c:pt>
                <c:pt idx="136">
                  <c:v>6.9779985182304521E-2</c:v>
                </c:pt>
                <c:pt idx="137">
                  <c:v>6.1273773145581793E-2</c:v>
                </c:pt>
                <c:pt idx="138">
                  <c:v>5.2739777939086539E-2</c:v>
                </c:pt>
                <c:pt idx="139">
                  <c:v>4.4496054581897246E-2</c:v>
                </c:pt>
                <c:pt idx="140">
                  <c:v>3.6798056652320159E-2</c:v>
                </c:pt>
                <c:pt idx="141">
                  <c:v>2.9829778005170018E-2</c:v>
                </c:pt>
                <c:pt idx="142">
                  <c:v>2.3702797697791076E-2</c:v>
                </c:pt>
                <c:pt idx="143">
                  <c:v>1.8461961729587317E-2</c:v>
                </c:pt>
                <c:pt idx="144">
                  <c:v>1.409584600104362E-2</c:v>
                </c:pt>
                <c:pt idx="145">
                  <c:v>1.0549924061415052E-2</c:v>
                </c:pt>
                <c:pt idx="146">
                  <c:v>7.7404746904736017E-3</c:v>
                </c:pt>
                <c:pt idx="147">
                  <c:v>5.5676215160868452E-3</c:v>
                </c:pt>
                <c:pt idx="148">
                  <c:v>3.9263896084940283E-3</c:v>
                </c:pt>
                <c:pt idx="149">
                  <c:v>2.7151847240109517E-3</c:v>
                </c:pt>
                <c:pt idx="150">
                  <c:v>1.8415639027615049E-3</c:v>
                </c:pt>
                <c:pt idx="151">
                  <c:v>1.2255178380498478E-3</c:v>
                </c:pt>
                <c:pt idx="152">
                  <c:v>8.0070540696524587E-4</c:v>
                </c:pt>
                <c:pt idx="153">
                  <c:v>5.141760266010744E-4</c:v>
                </c:pt>
                <c:pt idx="154">
                  <c:v>3.2511116006123266E-4</c:v>
                </c:pt>
                <c:pt idx="155">
                  <c:v>2.0304541369566876E-4</c:v>
                </c:pt>
                <c:pt idx="156">
                  <c:v>1.2592291741448956E-4</c:v>
                </c:pt>
                <c:pt idx="157">
                  <c:v>7.8232805283404188E-5</c:v>
                </c:pt>
                <c:pt idx="158">
                  <c:v>4.936690406796936E-5</c:v>
                </c:pt>
                <c:pt idx="159">
                  <c:v>3.2262985692654272E-5</c:v>
                </c:pt>
                <c:pt idx="160">
                  <c:v>2.2340980408901618E-5</c:v>
                </c:pt>
                <c:pt idx="161">
                  <c:v>1.6705482430351259E-5</c:v>
                </c:pt>
                <c:pt idx="162">
                  <c:v>1.3571284964184285E-5</c:v>
                </c:pt>
                <c:pt idx="163">
                  <c:v>1.1864374233157772E-5</c:v>
                </c:pt>
                <c:pt idx="164">
                  <c:v>1.0954016287309709E-5</c:v>
                </c:pt>
                <c:pt idx="165">
                  <c:v>1.0478511739213432E-5</c:v>
                </c:pt>
                <c:pt idx="166">
                  <c:v>1.0235257520001142E-5</c:v>
                </c:pt>
                <c:pt idx="167">
                  <c:v>1.011337271387485E-5</c:v>
                </c:pt>
                <c:pt idx="168">
                  <c:v>1.0053553478027951E-5</c:v>
                </c:pt>
                <c:pt idx="169">
                  <c:v>1.0024795960180458E-5</c:v>
                </c:pt>
                <c:pt idx="170">
                  <c:v>1.001125351747193E-5</c:v>
                </c:pt>
                <c:pt idx="171">
                  <c:v>1.0005006218020769E-5</c:v>
                </c:pt>
                <c:pt idx="172">
                  <c:v>1.0002182957795127E-5</c:v>
                </c:pt>
                <c:pt idx="173">
                  <c:v>1.0000933028757451E-5</c:v>
                </c:pt>
                <c:pt idx="174">
                  <c:v>1.0000390893843428E-5</c:v>
                </c:pt>
                <c:pt idx="175">
                  <c:v>1.000016052280552E-5</c:v>
                </c:pt>
                <c:pt idx="176">
                  <c:v>1.0000064614317732E-5</c:v>
                </c:pt>
                <c:pt idx="177">
                  <c:v>1.0000025493818805E-5</c:v>
                </c:pt>
                <c:pt idx="178">
                  <c:v>1.0000009859505577E-5</c:v>
                </c:pt>
                <c:pt idx="179">
                  <c:v>1.0000003737571329E-5</c:v>
                </c:pt>
                <c:pt idx="180">
                  <c:v>1.0000001388794388E-5</c:v>
                </c:pt>
                <c:pt idx="181">
                  <c:v>1.0000000505825275E-5</c:v>
                </c:pt>
                <c:pt idx="182">
                  <c:v>1.0000000180583144E-5</c:v>
                </c:pt>
                <c:pt idx="183">
                  <c:v>1.000000006319286E-5</c:v>
                </c:pt>
                <c:pt idx="184">
                  <c:v>1.0000000021675689E-5</c:v>
                </c:pt>
                <c:pt idx="185">
                  <c:v>1.0000000007287725E-5</c:v>
                </c:pt>
                <c:pt idx="186">
                  <c:v>1.0000000002401736E-5</c:v>
                </c:pt>
                <c:pt idx="187">
                  <c:v>1.0000000000775841E-5</c:v>
                </c:pt>
                <c:pt idx="188">
                  <c:v>1.0000000000245661E-5</c:v>
                </c:pt>
                <c:pt idx="189">
                  <c:v>1.0000000000076246E-5</c:v>
                </c:pt>
                <c:pt idx="190">
                  <c:v>1.0000000000023196E-5</c:v>
                </c:pt>
                <c:pt idx="191">
                  <c:v>1.0000000000006918E-5</c:v>
                </c:pt>
                <c:pt idx="192">
                  <c:v>1.0000000000002022E-5</c:v>
                </c:pt>
                <c:pt idx="193">
                  <c:v>1.000000000000058E-5</c:v>
                </c:pt>
                <c:pt idx="194">
                  <c:v>1.0000000000000163E-5</c:v>
                </c:pt>
                <c:pt idx="195">
                  <c:v>1.0000000000000045E-5</c:v>
                </c:pt>
                <c:pt idx="196">
                  <c:v>1.0000000000000013E-5</c:v>
                </c:pt>
                <c:pt idx="197">
                  <c:v>1.0000000000000004E-5</c:v>
                </c:pt>
                <c:pt idx="198">
                  <c:v>1.0000000000000001E-5</c:v>
                </c:pt>
                <c:pt idx="199">
                  <c:v>1.0000000000000001E-5</c:v>
                </c:pt>
                <c:pt idx="200">
                  <c:v>1.0000000000000001E-5</c:v>
                </c:pt>
              </c:numCache>
            </c:numRef>
          </c:yVal>
          <c:smooth val="0"/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Sheet1!$A$253:$A$453</c:f>
              <c:numCache>
                <c:formatCode>#,##0.000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</c:numCache>
            </c:numRef>
          </c:xVal>
          <c:yVal>
            <c:numRef>
              <c:f>Sheet1!$E$253:$E$453</c:f>
              <c:numCache>
                <c:formatCode>#,##0.000</c:formatCode>
                <c:ptCount val="201"/>
                <c:pt idx="0">
                  <c:v>7.8249389335016035E-6</c:v>
                </c:pt>
                <c:pt idx="1">
                  <c:v>7.8228562699247861E-6</c:v>
                </c:pt>
                <c:pt idx="2">
                  <c:v>7.8207181340699372E-6</c:v>
                </c:pt>
                <c:pt idx="3">
                  <c:v>7.8185225514121518E-6</c:v>
                </c:pt>
                <c:pt idx="4">
                  <c:v>7.8162674595222295E-6</c:v>
                </c:pt>
                <c:pt idx="5">
                  <c:v>7.8139507033733879E-6</c:v>
                </c:pt>
                <c:pt idx="6">
                  <c:v>7.8115700303562E-6</c:v>
                </c:pt>
                <c:pt idx="7">
                  <c:v>7.8091230849810732E-6</c:v>
                </c:pt>
                <c:pt idx="8">
                  <c:v>7.8066074032459739E-6</c:v>
                </c:pt>
                <c:pt idx="9">
                  <c:v>7.8040204066453458E-6</c:v>
                </c:pt>
                <c:pt idx="10">
                  <c:v>7.80135939579416E-6</c:v>
                </c:pt>
                <c:pt idx="11">
                  <c:v>7.7986215436390331E-6</c:v>
                </c:pt>
                <c:pt idx="12">
                  <c:v>7.7958038882259322E-6</c:v>
                </c:pt>
                <c:pt idx="13">
                  <c:v>7.7929033249916081E-6</c:v>
                </c:pt>
                <c:pt idx="14">
                  <c:v>7.7899165985430455E-6</c:v>
                </c:pt>
                <c:pt idx="15">
                  <c:v>7.786840293886376E-6</c:v>
                </c:pt>
                <c:pt idx="16">
                  <c:v>7.7836708270633079E-6</c:v>
                </c:pt>
                <c:pt idx="17">
                  <c:v>7.7804044351497107E-6</c:v>
                </c:pt>
                <c:pt idx="18">
                  <c:v>7.7770371655669974E-6</c:v>
                </c:pt>
                <c:pt idx="19">
                  <c:v>7.7735648646528024E-6</c:v>
                </c:pt>
                <c:pt idx="20">
                  <c:v>7.7699831654327686E-6</c:v>
                </c:pt>
                <c:pt idx="21">
                  <c:v>7.7662874745301323E-6</c:v>
                </c:pt>
                <c:pt idx="22">
                  <c:v>7.7624729581443363E-6</c:v>
                </c:pt>
                <c:pt idx="23">
                  <c:v>7.758534527023705E-6</c:v>
                </c:pt>
                <c:pt idx="24">
                  <c:v>7.7544668203505746E-6</c:v>
                </c:pt>
                <c:pt idx="25">
                  <c:v>7.7502641884499323E-6</c:v>
                </c:pt>
                <c:pt idx="26">
                  <c:v>7.7459206742245493E-6</c:v>
                </c:pt>
                <c:pt idx="27">
                  <c:v>7.7414299932107706E-6</c:v>
                </c:pt>
                <c:pt idx="28">
                  <c:v>7.7367855121393921E-6</c:v>
                </c:pt>
                <c:pt idx="29">
                  <c:v>7.7319802258753607E-6</c:v>
                </c:pt>
                <c:pt idx="30">
                  <c:v>7.7270067325983425E-6</c:v>
                </c:pt>
                <c:pt idx="31">
                  <c:v>7.7218572070732031E-6</c:v>
                </c:pt>
                <c:pt idx="32">
                  <c:v>7.7165233718452998E-6</c:v>
                </c:pt>
                <c:pt idx="33">
                  <c:v>7.7109964661797464E-6</c:v>
                </c:pt>
                <c:pt idx="34">
                  <c:v>7.7052672125466791E-6</c:v>
                </c:pt>
                <c:pt idx="35">
                  <c:v>7.6993257804354487E-6</c:v>
                </c:pt>
                <c:pt idx="36">
                  <c:v>7.693161747259938E-6</c:v>
                </c:pt>
                <c:pt idx="37">
                  <c:v>7.6867640560943594E-6</c:v>
                </c:pt>
                <c:pt idx="38">
                  <c:v>7.6801209699544118E-6</c:v>
                </c:pt>
                <c:pt idx="39">
                  <c:v>7.6732200223137034E-6</c:v>
                </c:pt>
                <c:pt idx="40">
                  <c:v>7.6660479635237565E-6</c:v>
                </c:pt>
                <c:pt idx="41">
                  <c:v>7.658590702800437E-6</c:v>
                </c:pt>
                <c:pt idx="42">
                  <c:v>7.6508332454868702E-6</c:v>
                </c:pt>
                <c:pt idx="43">
                  <c:v>7.6427596255081176E-6</c:v>
                </c:pt>
                <c:pt idx="44">
                  <c:v>7.6343528335882335E-6</c:v>
                </c:pt>
                <c:pt idx="45">
                  <c:v>7.6255947436972212E-6</c:v>
                </c:pt>
                <c:pt idx="46">
                  <c:v>7.6164660454258757E-6</c:v>
                </c:pt>
                <c:pt idx="47">
                  <c:v>7.6069462039433084E-6</c:v>
                </c:pt>
                <c:pt idx="48">
                  <c:v>7.5970135054358912E-6</c:v>
                </c:pt>
                <c:pt idx="49">
                  <c:v>7.5866453377039224E-6</c:v>
                </c:pt>
                <c:pt idx="50">
                  <c:v>7.5758190823509934E-6</c:v>
                </c:pt>
                <c:pt idx="51">
                  <c:v>7.5645145417091397E-6</c:v>
                </c:pt>
                <c:pt idx="52">
                  <c:v>7.5527201096701705E-6</c:v>
                </c:pt>
                <c:pt idx="53">
                  <c:v>7.5404478463699797E-6</c:v>
                </c:pt>
                <c:pt idx="54">
                  <c:v>7.5277692186165503E-6</c:v>
                </c:pt>
                <c:pt idx="55">
                  <c:v>7.5148976655234614E-6</c:v>
                </c:pt>
                <c:pt idx="56">
                  <c:v>7.502374739948994E-6</c:v>
                </c:pt>
                <c:pt idx="57">
                  <c:v>7.4914798713958529E-6</c:v>
                </c:pt>
                <c:pt idx="58">
                  <c:v>7.4851112509906877E-6</c:v>
                </c:pt>
                <c:pt idx="59">
                  <c:v>7.4896349484317509E-6</c:v>
                </c:pt>
                <c:pt idx="60">
                  <c:v>7.5186744159219765E-6</c:v>
                </c:pt>
                <c:pt idx="61">
                  <c:v>7.6006902783514319E-6</c:v>
                </c:pt>
                <c:pt idx="62">
                  <c:v>7.793773080331386E-6</c:v>
                </c:pt>
                <c:pt idx="63">
                  <c:v>8.2138007850434128E-6</c:v>
                </c:pt>
                <c:pt idx="64">
                  <c:v>9.0866909512698567E-6</c:v>
                </c:pt>
                <c:pt idx="65">
                  <c:v>1.0842885501787034E-5</c:v>
                </c:pt>
                <c:pt idx="66">
                  <c:v>1.4283735207214141E-5</c:v>
                </c:pt>
                <c:pt idx="67">
                  <c:v>2.0866640965625699E-5</c:v>
                </c:pt>
                <c:pt idx="68">
                  <c:v>3.3180226001051692E-5</c:v>
                </c:pt>
                <c:pt idx="69">
                  <c:v>5.571357636079059E-5</c:v>
                </c:pt>
                <c:pt idx="70">
                  <c:v>9.6064547445581943E-5</c:v>
                </c:pt>
                <c:pt idx="71">
                  <c:v>1.6677865132173382E-4</c:v>
                </c:pt>
                <c:pt idx="72">
                  <c:v>2.8805540448291586E-4</c:v>
                </c:pt>
                <c:pt idx="73">
                  <c:v>4.9159075435687707E-4</c:v>
                </c:pt>
                <c:pt idx="74">
                  <c:v>8.2582275860091238E-4</c:v>
                </c:pt>
                <c:pt idx="75">
                  <c:v>1.3627862948757238E-3</c:v>
                </c:pt>
                <c:pt idx="76">
                  <c:v>2.2066293607839894E-3</c:v>
                </c:pt>
                <c:pt idx="77">
                  <c:v>3.5035669611000607E-3</c:v>
                </c:pt>
                <c:pt idx="78">
                  <c:v>5.4526270010296207E-3</c:v>
                </c:pt>
                <c:pt idx="79">
                  <c:v>8.3159775362098062E-3</c:v>
                </c:pt>
                <c:pt idx="80">
                  <c:v>1.2426956308622382E-2</c:v>
                </c:pt>
                <c:pt idx="81">
                  <c:v>1.8193244191401416E-2</c:v>
                </c:pt>
                <c:pt idx="82">
                  <c:v>2.6092085155136752E-2</c:v>
                </c:pt>
                <c:pt idx="83">
                  <c:v>3.6654258931274913E-2</c:v>
                </c:pt>
                <c:pt idx="84">
                  <c:v>5.0433884673847899E-2</c:v>
                </c:pt>
                <c:pt idx="85">
                  <c:v>6.7962274892864535E-2</c:v>
                </c:pt>
                <c:pt idx="86">
                  <c:v>8.9686075922467398E-2</c:v>
                </c:pt>
                <c:pt idx="87">
                  <c:v>0.11589276506755099</c:v>
                </c:pt>
                <c:pt idx="88">
                  <c:v>0.14662994105866226</c:v>
                </c:pt>
                <c:pt idx="89">
                  <c:v>0.18162821417516803</c:v>
                </c:pt>
                <c:pt idx="90">
                  <c:v>0.22024014250778037</c:v>
                </c:pt>
                <c:pt idx="91">
                  <c:v>0.26140874987515694</c:v>
                </c:pt>
                <c:pt idx="92">
                  <c:v>0.30367797005011282</c:v>
                </c:pt>
                <c:pt idx="93">
                  <c:v>0.34525347195367279</c:v>
                </c:pt>
                <c:pt idx="94">
                  <c:v>0.38411582268634376</c:v>
                </c:pt>
                <c:pt idx="95">
                  <c:v>0.41817956364590297</c:v>
                </c:pt>
                <c:pt idx="96">
                  <c:v>0.44548285194017634</c:v>
                </c:pt>
                <c:pt idx="97">
                  <c:v>0.46438463316785972</c:v>
                </c:pt>
                <c:pt idx="98">
                  <c:v>0.47374173448908941</c:v>
                </c:pt>
                <c:pt idx="99">
                  <c:v>0.47303831892364279</c:v>
                </c:pt>
                <c:pt idx="100">
                  <c:v>0.46244553952562339</c:v>
                </c:pt>
                <c:pt idx="101">
                  <c:v>0.44279955093535756</c:v>
                </c:pt>
                <c:pt idx="102">
                  <c:v>0.41549960450025325</c:v>
                </c:pt>
                <c:pt idx="103">
                  <c:v>0.38234206464957815</c:v>
                </c:pt>
                <c:pt idx="104">
                  <c:v>0.34531764516274571</c:v>
                </c:pt>
                <c:pt idx="105">
                  <c:v>0.30640511001475279</c:v>
                </c:pt>
                <c:pt idx="106">
                  <c:v>0.26739346954949272</c:v>
                </c:pt>
                <c:pt idx="107">
                  <c:v>0.22975656869947778</c:v>
                </c:pt>
                <c:pt idx="108">
                  <c:v>0.19459114881068568</c:v>
                </c:pt>
                <c:pt idx="109">
                  <c:v>0.16261558325564662</c:v>
                </c:pt>
                <c:pt idx="110">
                  <c:v>0.13421530638351306</c:v>
                </c:pt>
                <c:pt idx="111">
                  <c:v>0.10951506420161826</c:v>
                </c:pt>
                <c:pt idx="112">
                  <c:v>8.8458112313117912E-2</c:v>
                </c:pt>
                <c:pt idx="113">
                  <c:v>7.0877055091584623E-2</c:v>
                </c:pt>
                <c:pt idx="114">
                  <c:v>5.6547754382506969E-2</c:v>
                </c:pt>
                <c:pt idx="115">
                  <c:v>4.5224214263335331E-2</c:v>
                </c:pt>
                <c:pt idx="116">
                  <c:v>3.6656935982582711E-2</c:v>
                </c:pt>
                <c:pt idx="117">
                  <c:v>3.0599384954608372E-2</c:v>
                </c:pt>
                <c:pt idx="118">
                  <c:v>2.6807298707283031E-2</c:v>
                </c:pt>
                <c:pt idx="119">
                  <c:v>2.5034479321650739E-2</c:v>
                </c:pt>
                <c:pt idx="120">
                  <c:v>2.5027385206805062E-2</c:v>
                </c:pt>
                <c:pt idx="121">
                  <c:v>2.6519888721820515E-2</c:v>
                </c:pt>
                <c:pt idx="122">
                  <c:v>2.9229186759607857E-2</c:v>
                </c:pt>
                <c:pt idx="123">
                  <c:v>3.2853872231073188E-2</c:v>
                </c:pt>
                <c:pt idx="124">
                  <c:v>3.7075263834626532E-2</c:v>
                </c:pt>
                <c:pt idx="125">
                  <c:v>4.1562952720876269E-2</c:v>
                </c:pt>
                <c:pt idx="126">
                  <c:v>4.5985018915015698E-2</c:v>
                </c:pt>
                <c:pt idx="127">
                  <c:v>5.0022545384321271E-2</c:v>
                </c:pt>
                <c:pt idx="128">
                  <c:v>5.3387102958090439E-2</c:v>
                </c:pt>
                <c:pt idx="129">
                  <c:v>5.5839045900091193E-2</c:v>
                </c:pt>
                <c:pt idx="130">
                  <c:v>5.7203975617942313E-2</c:v>
                </c:pt>
                <c:pt idx="131">
                  <c:v>5.7384744001983033E-2</c:v>
                </c:pt>
                <c:pt idx="132">
                  <c:v>5.6366904774834893E-2</c:v>
                </c:pt>
                <c:pt idx="133">
                  <c:v>5.4216486043372071E-2</c:v>
                </c:pt>
                <c:pt idx="134">
                  <c:v>5.1070158218287615E-2</c:v>
                </c:pt>
                <c:pt idx="135">
                  <c:v>4.7119064795268173E-2</c:v>
                </c:pt>
                <c:pt idx="136">
                  <c:v>4.258852824809483E-2</c:v>
                </c:pt>
                <c:pt idx="137">
                  <c:v>3.7716355694262106E-2</c:v>
                </c:pt>
                <c:pt idx="138">
                  <c:v>3.2732465153970269E-2</c:v>
                </c:pt>
                <c:pt idx="139">
                  <c:v>2.7842069739142276E-2</c:v>
                </c:pt>
                <c:pt idx="140">
                  <c:v>2.3213840998017602E-2</c:v>
                </c:pt>
                <c:pt idx="141">
                  <c:v>1.8973538071752644E-2</c:v>
                </c:pt>
                <c:pt idx="142">
                  <c:v>1.5202751269478601E-2</c:v>
                </c:pt>
                <c:pt idx="143">
                  <c:v>1.1941817841785099E-2</c:v>
                </c:pt>
                <c:pt idx="144">
                  <c:v>9.1956755157152001E-3</c:v>
                </c:pt>
                <c:pt idx="145">
                  <c:v>6.9413873962953484E-3</c:v>
                </c:pt>
                <c:pt idx="146">
                  <c:v>5.136214776308789E-3</c:v>
                </c:pt>
                <c:pt idx="147">
                  <c:v>3.7253464411613878E-3</c:v>
                </c:pt>
                <c:pt idx="148">
                  <c:v>2.648653841558617E-3</c:v>
                </c:pt>
                <c:pt idx="149">
                  <c:v>1.8460969123349608E-3</c:v>
                </c:pt>
                <c:pt idx="150">
                  <c:v>1.2616358235653907E-3</c:v>
                </c:pt>
                <c:pt idx="151">
                  <c:v>8.4569493971166354E-4</c:v>
                </c:pt>
                <c:pt idx="152">
                  <c:v>5.563649613337723E-4</c:v>
                </c:pt>
                <c:pt idx="153">
                  <c:v>3.5961158457856066E-4</c:v>
                </c:pt>
                <c:pt idx="154">
                  <c:v>2.2878638112121301E-4</c:v>
                </c:pt>
                <c:pt idx="155">
                  <c:v>1.4371832259399409E-4</c:v>
                </c:pt>
                <c:pt idx="156">
                  <c:v>8.9617620426473061E-5</c:v>
                </c:pt>
                <c:pt idx="157">
                  <c:v>5.5963195760725189E-5</c:v>
                </c:pt>
                <c:pt idx="158">
                  <c:v>3.5484361794920087E-5</c:v>
                </c:pt>
                <c:pt idx="159">
                  <c:v>2.3295039480039836E-5</c:v>
                </c:pt>
                <c:pt idx="160">
                  <c:v>1.6199333592598988E-5</c:v>
                </c:pt>
                <c:pt idx="161">
                  <c:v>1.2161191216996446E-5</c:v>
                </c:pt>
                <c:pt idx="162">
                  <c:v>9.9164012842080411E-6</c:v>
                </c:pt>
                <c:pt idx="163">
                  <c:v>8.6995188360642818E-6</c:v>
                </c:pt>
                <c:pt idx="164">
                  <c:v>8.0584089369043602E-6</c:v>
                </c:pt>
                <c:pt idx="165">
                  <c:v>7.7324280543118176E-6</c:v>
                </c:pt>
                <c:pt idx="166">
                  <c:v>7.5748914124763288E-6</c:v>
                </c:pt>
                <c:pt idx="167">
                  <c:v>7.5051903658584233E-6</c:v>
                </c:pt>
                <c:pt idx="168">
                  <c:v>7.4800647441006239E-6</c:v>
                </c:pt>
                <c:pt idx="169">
                  <c:v>7.4768430561575139E-6</c:v>
                </c:pt>
                <c:pt idx="170">
                  <c:v>7.483926980153593E-6</c:v>
                </c:pt>
                <c:pt idx="171">
                  <c:v>7.4955301761863149E-6</c:v>
                </c:pt>
                <c:pt idx="172">
                  <c:v>7.508843815851713E-6</c:v>
                </c:pt>
                <c:pt idx="173">
                  <c:v>7.5225478892588651E-6</c:v>
                </c:pt>
                <c:pt idx="174">
                  <c:v>7.536048681255528E-6</c:v>
                </c:pt>
                <c:pt idx="175">
                  <c:v>7.5490977560805606E-6</c:v>
                </c:pt>
                <c:pt idx="176">
                  <c:v>7.5616062045756934E-6</c:v>
                </c:pt>
                <c:pt idx="177">
                  <c:v>7.5735562982137728E-6</c:v>
                </c:pt>
                <c:pt idx="178">
                  <c:v>7.584960521660322E-6</c:v>
                </c:pt>
                <c:pt idx="179">
                  <c:v>7.5958430809272272E-6</c:v>
                </c:pt>
                <c:pt idx="180">
                  <c:v>7.6062318110277441E-6</c:v>
                </c:pt>
                <c:pt idx="181">
                  <c:v>7.6161547757215619E-6</c:v>
                </c:pt>
                <c:pt idx="182">
                  <c:v>7.6256389294323446E-6</c:v>
                </c:pt>
                <c:pt idx="183">
                  <c:v>7.6347096595869493E-6</c:v>
                </c:pt>
                <c:pt idx="184">
                  <c:v>7.6433906915719045E-6</c:v>
                </c:pt>
                <c:pt idx="185">
                  <c:v>7.651704135206678E-6</c:v>
                </c:pt>
                <c:pt idx="186">
                  <c:v>7.6596705809117769E-6</c:v>
                </c:pt>
                <c:pt idx="187">
                  <c:v>7.6673092086779031E-6</c:v>
                </c:pt>
                <c:pt idx="188">
                  <c:v>7.6746378956937879E-6</c:v>
                </c:pt>
                <c:pt idx="189">
                  <c:v>7.6816733176649354E-6</c:v>
                </c:pt>
                <c:pt idx="190">
                  <c:v>7.6884310424434951E-6</c:v>
                </c:pt>
                <c:pt idx="191">
                  <c:v>7.6949256159349644E-6</c:v>
                </c:pt>
                <c:pt idx="192">
                  <c:v>7.7011706407159261E-6</c:v>
                </c:pt>
                <c:pt idx="193">
                  <c:v>7.7071788479314742E-6</c:v>
                </c:pt>
                <c:pt idx="194">
                  <c:v>7.7129621630532053E-6</c:v>
                </c:pt>
                <c:pt idx="195">
                  <c:v>7.7185317660484767E-6</c:v>
                </c:pt>
                <c:pt idx="196">
                  <c:v>7.7238981464689493E-6</c:v>
                </c:pt>
                <c:pt idx="197">
                  <c:v>7.7290711539219574E-6</c:v>
                </c:pt>
                <c:pt idx="198">
                  <c:v>7.7340600443457119E-6</c:v>
                </c:pt>
                <c:pt idx="199">
                  <c:v>7.7388735224698551E-6</c:v>
                </c:pt>
                <c:pt idx="200">
                  <c:v>7.7435197808067292E-6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78143024"/>
        <c:axId val="-1578144112"/>
      </c:scatterChart>
      <c:valAx>
        <c:axId val="-1578143024"/>
        <c:scaling>
          <c:orientation val="minMax"/>
          <c:max val="10"/>
          <c:min val="-10"/>
        </c:scaling>
        <c:delete val="0"/>
        <c:axPos val="b"/>
        <c:numFmt formatCode="#,##0" sourceLinked="0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78144112"/>
        <c:crossesAt val="0"/>
        <c:crossBetween val="midCat"/>
      </c:valAx>
      <c:valAx>
        <c:axId val="-157814411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78143024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trlProps/ctrlProp1.xml><?xml version="1.0" encoding="utf-8"?>
<formControlPr xmlns="http://schemas.microsoft.com/office/spreadsheetml/2009/9/main" objectType="Spin" dx="15" fmlaLink="$B$3" max="100" min="1" page="10" val="3"/>
</file>

<file path=xl/ctrlProps/ctrlProp10.xml><?xml version="1.0" encoding="utf-8"?>
<formControlPr xmlns="http://schemas.microsoft.com/office/spreadsheetml/2009/9/main" objectType="Spin" dx="15" fmlaLink="$D$14" max="100" page="10"/>
</file>

<file path=xl/ctrlProps/ctrlProp11.xml><?xml version="1.0" encoding="utf-8"?>
<formControlPr xmlns="http://schemas.microsoft.com/office/spreadsheetml/2009/9/main" objectType="Spin" dx="15" fmlaLink="$E$14" max="100" page="10"/>
</file>

<file path=xl/ctrlProps/ctrlProp2.xml><?xml version="1.0" encoding="utf-8"?>
<formControlPr xmlns="http://schemas.microsoft.com/office/spreadsheetml/2009/9/main" objectType="Spin" dx="15" max="100" page="10" val="0"/>
</file>

<file path=xl/ctrlProps/ctrlProp3.xml><?xml version="1.0" encoding="utf-8"?>
<formControlPr xmlns="http://schemas.microsoft.com/office/spreadsheetml/2009/9/main" objectType="Spin" dx="15" max="100" page="10" val="0"/>
</file>

<file path=xl/ctrlProps/ctrlProp4.xml><?xml version="1.0" encoding="utf-8"?>
<formControlPr xmlns="http://schemas.microsoft.com/office/spreadsheetml/2009/9/main" objectType="Spin" dx="15" fmlaLink="$C$12" max="100" page="10" val="3"/>
</file>

<file path=xl/ctrlProps/ctrlProp5.xml><?xml version="1.0" encoding="utf-8"?>
<formControlPr xmlns="http://schemas.microsoft.com/office/spreadsheetml/2009/9/main" objectType="Spin" dx="15" fmlaLink="$A$3" max="10" page="10"/>
</file>

<file path=xl/ctrlProps/ctrlProp6.xml><?xml version="1.0" encoding="utf-8"?>
<formControlPr xmlns="http://schemas.microsoft.com/office/spreadsheetml/2009/9/main" objectType="Spin" dx="15" fmlaLink="$D$12" max="100" page="10"/>
</file>

<file path=xl/ctrlProps/ctrlProp7.xml><?xml version="1.0" encoding="utf-8"?>
<formControlPr xmlns="http://schemas.microsoft.com/office/spreadsheetml/2009/9/main" objectType="Spin" dx="15" fmlaLink="$E$12" max="100" page="10" val="2"/>
</file>

<file path=xl/ctrlProps/ctrlProp8.xml><?xml version="1.0" encoding="utf-8"?>
<formControlPr xmlns="http://schemas.microsoft.com/office/spreadsheetml/2009/9/main" objectType="Spin" dx="15" fmlaLink="$B$5" max="100" page="10"/>
</file>

<file path=xl/ctrlProps/ctrlProp9.xml><?xml version="1.0" encoding="utf-8"?>
<formControlPr xmlns="http://schemas.microsoft.com/office/spreadsheetml/2009/9/main" objectType="Spin" dx="15" fmlaLink="$C$14" max="100" page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19050</xdr:rowOff>
    </xdr:from>
    <xdr:to>
      <xdr:col>7</xdr:col>
      <xdr:colOff>704850</xdr:colOff>
      <xdr:row>21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1</xdr:row>
      <xdr:rowOff>38100</xdr:rowOff>
    </xdr:from>
    <xdr:to>
      <xdr:col>13</xdr:col>
      <xdr:colOff>266700</xdr:colOff>
      <xdr:row>19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20</xdr:row>
      <xdr:rowOff>76200</xdr:rowOff>
    </xdr:from>
    <xdr:to>
      <xdr:col>13</xdr:col>
      <xdr:colOff>304800</xdr:colOff>
      <xdr:row>33</xdr:row>
      <xdr:rowOff>190500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628650</xdr:colOff>
          <xdr:row>1</xdr:row>
          <xdr:rowOff>152400</xdr:rowOff>
        </xdr:from>
        <xdr:to>
          <xdr:col>1</xdr:col>
          <xdr:colOff>1047750</xdr:colOff>
          <xdr:row>2</xdr:row>
          <xdr:rowOff>190500</xdr:rowOff>
        </xdr:to>
        <xdr:sp macro="" textlink="">
          <xdr:nvSpPr>
            <xdr:cNvPr id="1028" name="SpinButton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809625</xdr:colOff>
          <xdr:row>6</xdr:row>
          <xdr:rowOff>19050</xdr:rowOff>
        </xdr:from>
        <xdr:to>
          <xdr:col>5</xdr:col>
          <xdr:colOff>9525</xdr:colOff>
          <xdr:row>6</xdr:row>
          <xdr:rowOff>19050</xdr:rowOff>
        </xdr:to>
        <xdr:sp macro="" textlink="">
          <xdr:nvSpPr>
            <xdr:cNvPr id="1029" name="SpinButton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6</xdr:row>
          <xdr:rowOff>76200</xdr:rowOff>
        </xdr:from>
        <xdr:to>
          <xdr:col>4</xdr:col>
          <xdr:colOff>733425</xdr:colOff>
          <xdr:row>6</xdr:row>
          <xdr:rowOff>85725</xdr:rowOff>
        </xdr:to>
        <xdr:sp macro="" textlink="">
          <xdr:nvSpPr>
            <xdr:cNvPr id="1030" name="SpinButton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</xdr:row>
          <xdr:rowOff>142875</xdr:rowOff>
        </xdr:from>
        <xdr:to>
          <xdr:col>3</xdr:col>
          <xdr:colOff>0</xdr:colOff>
          <xdr:row>2</xdr:row>
          <xdr:rowOff>190500</xdr:rowOff>
        </xdr:to>
        <xdr:sp macro="" textlink="">
          <xdr:nvSpPr>
            <xdr:cNvPr id="1031" name="SpinButton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</xdr:row>
          <xdr:rowOff>142875</xdr:rowOff>
        </xdr:from>
        <xdr:to>
          <xdr:col>0</xdr:col>
          <xdr:colOff>828675</xdr:colOff>
          <xdr:row>2</xdr:row>
          <xdr:rowOff>190500</xdr:rowOff>
        </xdr:to>
        <xdr:sp macro="" textlink="">
          <xdr:nvSpPr>
            <xdr:cNvPr id="1032" name="SpinButton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581025</xdr:colOff>
          <xdr:row>1</xdr:row>
          <xdr:rowOff>142875</xdr:rowOff>
        </xdr:from>
        <xdr:to>
          <xdr:col>3</xdr:col>
          <xdr:colOff>952500</xdr:colOff>
          <xdr:row>2</xdr:row>
          <xdr:rowOff>190500</xdr:rowOff>
        </xdr:to>
        <xdr:sp macro="" textlink="">
          <xdr:nvSpPr>
            <xdr:cNvPr id="1033" name="SpinButton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428625</xdr:colOff>
          <xdr:row>2</xdr:row>
          <xdr:rowOff>0</xdr:rowOff>
        </xdr:from>
        <xdr:to>
          <xdr:col>4</xdr:col>
          <xdr:colOff>838200</xdr:colOff>
          <xdr:row>3</xdr:row>
          <xdr:rowOff>9525</xdr:rowOff>
        </xdr:to>
        <xdr:sp macro="" textlink="">
          <xdr:nvSpPr>
            <xdr:cNvPr id="1034" name="SpinButton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609600</xdr:colOff>
          <xdr:row>3</xdr:row>
          <xdr:rowOff>152400</xdr:rowOff>
        </xdr:from>
        <xdr:to>
          <xdr:col>1</xdr:col>
          <xdr:colOff>1047750</xdr:colOff>
          <xdr:row>4</xdr:row>
          <xdr:rowOff>180975</xdr:rowOff>
        </xdr:to>
        <xdr:sp macro="" textlink="">
          <xdr:nvSpPr>
            <xdr:cNvPr id="1035" name="SpinButton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3</xdr:row>
          <xdr:rowOff>133350</xdr:rowOff>
        </xdr:from>
        <xdr:to>
          <xdr:col>3</xdr:col>
          <xdr:colOff>0</xdr:colOff>
          <xdr:row>4</xdr:row>
          <xdr:rowOff>180975</xdr:rowOff>
        </xdr:to>
        <xdr:sp macro="" textlink="">
          <xdr:nvSpPr>
            <xdr:cNvPr id="1036" name="SpinButton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3</xdr:row>
          <xdr:rowOff>133350</xdr:rowOff>
        </xdr:from>
        <xdr:to>
          <xdr:col>3</xdr:col>
          <xdr:colOff>942975</xdr:colOff>
          <xdr:row>4</xdr:row>
          <xdr:rowOff>190500</xdr:rowOff>
        </xdr:to>
        <xdr:sp macro="" textlink="">
          <xdr:nvSpPr>
            <xdr:cNvPr id="1037" name="SpinButton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3</xdr:row>
          <xdr:rowOff>142875</xdr:rowOff>
        </xdr:from>
        <xdr:to>
          <xdr:col>4</xdr:col>
          <xdr:colOff>847725</xdr:colOff>
          <xdr:row>4</xdr:row>
          <xdr:rowOff>180975</xdr:rowOff>
        </xdr:to>
        <xdr:sp macro="" textlink="">
          <xdr:nvSpPr>
            <xdr:cNvPr id="1038" name="SpinButton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219075</xdr:colOff>
      <xdr:row>21</xdr:row>
      <xdr:rowOff>57150</xdr:rowOff>
    </xdr:from>
    <xdr:to>
      <xdr:col>6</xdr:col>
      <xdr:colOff>600075</xdr:colOff>
      <xdr:row>33</xdr:row>
      <xdr:rowOff>76200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523875</xdr:colOff>
      <xdr:row>18</xdr:row>
      <xdr:rowOff>47625</xdr:rowOff>
    </xdr:from>
    <xdr:to>
      <xdr:col>3</xdr:col>
      <xdr:colOff>523875</xdr:colOff>
      <xdr:row>23</xdr:row>
      <xdr:rowOff>57150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 flipV="1">
          <a:off x="1381125" y="3095625"/>
          <a:ext cx="1933575" cy="819150"/>
        </a:xfrm>
        <a:prstGeom prst="line">
          <a:avLst/>
        </a:prstGeom>
        <a:noFill/>
        <a:ln w="9525" cap="flat">
          <a:solidFill>
            <a:srgbClr val="808080"/>
          </a:solidFill>
          <a:round/>
          <a:headEnd type="triangle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85724</xdr:colOff>
      <xdr:row>18</xdr:row>
      <xdr:rowOff>28575</xdr:rowOff>
    </xdr:from>
    <xdr:to>
      <xdr:col>6</xdr:col>
      <xdr:colOff>295274</xdr:colOff>
      <xdr:row>23</xdr:row>
      <xdr:rowOff>76200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 flipH="1" flipV="1">
          <a:off x="3848099" y="3076575"/>
          <a:ext cx="1800225" cy="857250"/>
        </a:xfrm>
        <a:prstGeom prst="line">
          <a:avLst/>
        </a:prstGeom>
        <a:noFill/>
        <a:ln w="9525" cap="flat">
          <a:solidFill>
            <a:srgbClr val="808080"/>
          </a:solidFill>
          <a:round/>
          <a:headEnd type="triangle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0.23698</cdr:x>
      <cdr:y>0.79519</cdr:y>
    </cdr:from>
    <cdr:to>
      <cdr:x>0.23698</cdr:x>
      <cdr:y>0.79519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8314" y="247992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0.19391</cdr:x>
      <cdr:y>0.05534</cdr:y>
    </cdr:from>
    <cdr:to>
      <cdr:x>0.74507</cdr:x>
      <cdr:y>0.15056</cdr:y>
    </cdr:to>
    <cdr:pic>
      <cdr:nvPicPr>
        <cdr:cNvPr id="2049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39594" y="113351"/>
          <a:ext cx="2661650" cy="18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0.17602</cdr:x>
      <cdr:y>0.86306</cdr:y>
    </cdr:from>
    <cdr:to>
      <cdr:x>0.80168</cdr:x>
      <cdr:y>0.95708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58414" y="1709887"/>
          <a:ext cx="3051219" cy="186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53"/>
  <sheetViews>
    <sheetView tabSelected="1" zoomScaleNormal="100" workbookViewId="0">
      <selection activeCell="H242" sqref="H242"/>
    </sheetView>
  </sheetViews>
  <sheetFormatPr defaultColWidth="9.5703125" defaultRowHeight="12.75" x14ac:dyDescent="0.2"/>
  <cols>
    <col min="1" max="1" width="12.85546875" style="1" customWidth="1"/>
    <col min="2" max="2" width="16" style="1" customWidth="1"/>
    <col min="3" max="3" width="13" style="1" customWidth="1"/>
    <col min="4" max="4" width="14.5703125" style="1" customWidth="1"/>
    <col min="5" max="5" width="13.85546875" style="1" customWidth="1"/>
    <col min="6" max="6" width="10" style="1" customWidth="1"/>
    <col min="7" max="7" width="9.7109375" style="1" customWidth="1"/>
    <col min="8" max="8" width="12.5703125" style="1" customWidth="1"/>
    <col min="9" max="9" width="11.5703125" style="1" customWidth="1"/>
    <col min="10" max="10" width="12.140625" style="1" customWidth="1"/>
    <col min="11" max="11" width="11" style="1" customWidth="1"/>
    <col min="12" max="16" width="10.28515625" style="1" bestFit="1" customWidth="1"/>
    <col min="17" max="255" width="9.5703125" style="1"/>
  </cols>
  <sheetData>
    <row r="1" spans="1:17" ht="19.350000000000001" customHeight="1" x14ac:dyDescent="0.2">
      <c r="A1" s="2" t="s">
        <v>0</v>
      </c>
    </row>
    <row r="2" spans="1:17" x14ac:dyDescent="0.2">
      <c r="A2" s="3" t="s">
        <v>33</v>
      </c>
      <c r="B2" s="4" t="s">
        <v>1</v>
      </c>
      <c r="C2" s="5" t="s">
        <v>2</v>
      </c>
      <c r="D2" s="5" t="s">
        <v>41</v>
      </c>
      <c r="E2" s="6" t="s">
        <v>3</v>
      </c>
      <c r="F2" s="7" t="s">
        <v>4</v>
      </c>
      <c r="G2"/>
      <c r="H2" s="8" t="s">
        <v>5</v>
      </c>
    </row>
    <row r="3" spans="1:17" ht="15.75" x14ac:dyDescent="0.25">
      <c r="A3" s="9">
        <v>1</v>
      </c>
      <c r="B3" s="9">
        <v>3</v>
      </c>
      <c r="C3" s="9">
        <f>10*10^-(C12/3)</f>
        <v>1</v>
      </c>
      <c r="D3" s="9">
        <f>D12/10</f>
        <v>0.1</v>
      </c>
      <c r="E3" s="9">
        <f>E12/10</f>
        <v>0.2</v>
      </c>
      <c r="F3" s="10">
        <f>MC/(AW)</f>
        <v>0.33333333333333331</v>
      </c>
      <c r="G3"/>
      <c r="H3" s="11">
        <f>LA-CA</f>
        <v>0.18408933248910475</v>
      </c>
      <c r="P3" s="1" t="s">
        <v>9</v>
      </c>
    </row>
    <row r="4" spans="1:17" x14ac:dyDescent="0.2">
      <c r="A4" s="12"/>
      <c r="B4" s="3" t="s">
        <v>6</v>
      </c>
      <c r="C4" s="5" t="s">
        <v>7</v>
      </c>
      <c r="D4" s="5" t="s">
        <v>8</v>
      </c>
      <c r="E4" s="6" t="s">
        <v>32</v>
      </c>
      <c r="F4" s="13"/>
      <c r="G4" s="14" t="s">
        <v>39</v>
      </c>
      <c r="H4" s="14" t="s">
        <v>40</v>
      </c>
    </row>
    <row r="5" spans="1:17" ht="15.75" x14ac:dyDescent="0.25">
      <c r="A5" s="15"/>
      <c r="B5" s="9">
        <v>1</v>
      </c>
      <c r="C5" s="16">
        <f>C14/1000</f>
        <v>1E-3</v>
      </c>
      <c r="D5" s="9">
        <f>D14/10</f>
        <v>0.1</v>
      </c>
      <c r="E5" s="9">
        <f>E14/10</f>
        <v>0.1</v>
      </c>
      <c r="F5" s="17"/>
      <c r="G5" s="10">
        <f>LOG10((COUNT($C$39:$C$239))/(SUM($C$39:$C$239)))</f>
        <v>0.11135393979833008</v>
      </c>
      <c r="H5" s="10">
        <f>LOG10(MIZ/MI)</f>
        <v>0.29544327228743483</v>
      </c>
    </row>
    <row r="6" spans="1:17" ht="6" customHeight="1" x14ac:dyDescent="0.2">
      <c r="B6" s="1" t="s">
        <v>9</v>
      </c>
    </row>
    <row r="7" spans="1:17" x14ac:dyDescent="0.2">
      <c r="B7" s="18" t="s">
        <v>10</v>
      </c>
      <c r="C7" s="19"/>
      <c r="D7" s="18" t="s">
        <v>11</v>
      </c>
      <c r="E7" s="19"/>
      <c r="F7" s="18" t="s">
        <v>12</v>
      </c>
      <c r="G7" s="18" t="s">
        <v>13</v>
      </c>
      <c r="H7" s="19" t="s">
        <v>14</v>
      </c>
    </row>
    <row r="8" spans="1:17" ht="15.75" x14ac:dyDescent="0.25">
      <c r="B8" s="20">
        <f>SUM(E39:E239)</f>
        <v>1.0783705370249521</v>
      </c>
      <c r="D8" s="20">
        <f>SUM(D39:D239)</f>
        <v>2.1291746457919891</v>
      </c>
      <c r="F8" s="20">
        <f>MIZ-MI</f>
        <v>1.050804108767037</v>
      </c>
      <c r="G8" s="20">
        <f>1000*H3*SQRT(MI)</f>
        <v>191.16687015315745</v>
      </c>
      <c r="H8" s="21">
        <f>STDEV(F243:P243)</f>
        <v>6.5002408191164995E-3</v>
      </c>
    </row>
    <row r="9" spans="1:17" ht="7.5" customHeight="1" x14ac:dyDescent="0.2"/>
    <row r="12" spans="1:17" x14ac:dyDescent="0.2">
      <c r="C12" s="1">
        <v>3</v>
      </c>
      <c r="D12" s="1">
        <v>1</v>
      </c>
      <c r="E12" s="1">
        <v>2</v>
      </c>
      <c r="Q12" s="1" t="s">
        <v>9</v>
      </c>
    </row>
    <row r="13" spans="1:17" x14ac:dyDescent="0.2">
      <c r="Q13" s="1" t="s">
        <v>9</v>
      </c>
    </row>
    <row r="14" spans="1:17" x14ac:dyDescent="0.2">
      <c r="C14" s="1">
        <v>1</v>
      </c>
      <c r="D14" s="1">
        <v>1</v>
      </c>
      <c r="E14" s="1">
        <v>1</v>
      </c>
    </row>
    <row r="16" spans="1:17" ht="20.25" x14ac:dyDescent="0.3">
      <c r="K16" s="22"/>
      <c r="P16" s="35" t="s">
        <v>65</v>
      </c>
    </row>
    <row r="17" spans="9:18" x14ac:dyDescent="0.2">
      <c r="P17" s="1" t="s">
        <v>62</v>
      </c>
      <c r="Q17" s="13" t="s">
        <v>64</v>
      </c>
      <c r="R17" s="1" t="s">
        <v>63</v>
      </c>
    </row>
    <row r="18" spans="9:18" x14ac:dyDescent="0.2">
      <c r="P18" s="1">
        <f>PA</f>
        <v>0.33333333333333331</v>
      </c>
      <c r="Q18" s="13" t="s">
        <v>34</v>
      </c>
      <c r="R18" s="1" t="s">
        <v>42</v>
      </c>
    </row>
    <row r="19" spans="9:18" x14ac:dyDescent="0.2">
      <c r="P19" s="1">
        <f>SH</f>
        <v>1</v>
      </c>
      <c r="Q19" s="13" t="s">
        <v>35</v>
      </c>
      <c r="R19" s="1" t="s">
        <v>43</v>
      </c>
    </row>
    <row r="20" spans="9:18" x14ac:dyDescent="0.2">
      <c r="P20" s="1">
        <f>AW</f>
        <v>3</v>
      </c>
      <c r="Q20" s="13" t="s">
        <v>36</v>
      </c>
      <c r="R20" s="1" t="s">
        <v>44</v>
      </c>
    </row>
    <row r="21" spans="9:18" x14ac:dyDescent="0.2">
      <c r="P21" s="1">
        <f>IN</f>
        <v>0.2</v>
      </c>
      <c r="Q21" s="13" t="s">
        <v>37</v>
      </c>
      <c r="R21" s="1" t="s">
        <v>50</v>
      </c>
    </row>
    <row r="22" spans="9:18" x14ac:dyDescent="0.2">
      <c r="P22" s="1">
        <f>HY</f>
        <v>0.1</v>
      </c>
      <c r="Q22" s="13" t="s">
        <v>38</v>
      </c>
      <c r="R22" s="1" t="s">
        <v>45</v>
      </c>
    </row>
    <row r="23" spans="9:18" x14ac:dyDescent="0.2">
      <c r="J23" s="23" t="s">
        <v>15</v>
      </c>
      <c r="K23"/>
      <c r="P23" s="1">
        <f>SL</f>
        <v>1E-3</v>
      </c>
      <c r="Q23" s="13" t="s">
        <v>46</v>
      </c>
      <c r="R23" s="1" t="s">
        <v>47</v>
      </c>
    </row>
    <row r="24" spans="9:18" x14ac:dyDescent="0.2">
      <c r="J24" s="24" t="s">
        <v>16</v>
      </c>
      <c r="K24" s="25">
        <f>SLOPE(F241:P241,F38:P38)</f>
        <v>0.24895576496815991</v>
      </c>
      <c r="P24" s="1">
        <f>BA</f>
        <v>0.1</v>
      </c>
      <c r="Q24" s="13" t="s">
        <v>48</v>
      </c>
      <c r="R24" s="1" t="s">
        <v>49</v>
      </c>
    </row>
    <row r="25" spans="9:18" x14ac:dyDescent="0.2">
      <c r="J25" s="26" t="s">
        <v>17</v>
      </c>
      <c r="K25" s="27">
        <f>INTERCEPT(F241:P241,F38:P38)</f>
        <v>-1.4949338802527842E-2</v>
      </c>
      <c r="P25" s="1">
        <f>NA</f>
        <v>0.1</v>
      </c>
      <c r="Q25" s="13" t="s">
        <v>51</v>
      </c>
      <c r="R25" s="1" t="s">
        <v>52</v>
      </c>
    </row>
    <row r="26" spans="9:18" ht="14.25" x14ac:dyDescent="0.2">
      <c r="J26" s="28" t="s">
        <v>18</v>
      </c>
      <c r="K26" s="29">
        <f>RSQ(F241:P241,F38:P38)</f>
        <v>0.99961602812097716</v>
      </c>
      <c r="P26" s="1">
        <f>LW</f>
        <v>1</v>
      </c>
      <c r="Q26" s="13" t="s">
        <v>70</v>
      </c>
      <c r="R26" s="1" t="s">
        <v>54</v>
      </c>
    </row>
    <row r="27" spans="9:18" x14ac:dyDescent="0.2">
      <c r="P27" s="1">
        <f>MI</f>
        <v>1.0783705370249521</v>
      </c>
      <c r="Q27" s="13" t="s">
        <v>55</v>
      </c>
      <c r="R27" s="1" t="s">
        <v>58</v>
      </c>
    </row>
    <row r="28" spans="9:18" x14ac:dyDescent="0.2">
      <c r="P28" s="1">
        <f>MIZ</f>
        <v>2.1291746457919891</v>
      </c>
      <c r="Q28" s="13" t="s">
        <v>56</v>
      </c>
      <c r="R28" s="1" t="s">
        <v>57</v>
      </c>
    </row>
    <row r="29" spans="9:18" x14ac:dyDescent="0.2">
      <c r="I29"/>
      <c r="P29" s="1">
        <f>CA</f>
        <v>0.11135393979833008</v>
      </c>
      <c r="Q29" s="13" t="s">
        <v>59</v>
      </c>
      <c r="R29" s="1" t="s">
        <v>60</v>
      </c>
    </row>
    <row r="30" spans="9:18" x14ac:dyDescent="0.2">
      <c r="P30" s="1">
        <f>LA</f>
        <v>0.29544327228743483</v>
      </c>
      <c r="Q30" s="13" t="s">
        <v>53</v>
      </c>
      <c r="R30" s="1" t="s">
        <v>61</v>
      </c>
    </row>
    <row r="34" spans="1:16" ht="65.650000000000006" customHeight="1" x14ac:dyDescent="0.2"/>
    <row r="35" spans="1:16" x14ac:dyDescent="0.2">
      <c r="A35" s="1" t="s">
        <v>71</v>
      </c>
      <c r="J35" s="38">
        <f>C3</f>
        <v>1</v>
      </c>
    </row>
    <row r="36" spans="1:16" ht="11.85" customHeight="1" x14ac:dyDescent="0.2"/>
    <row r="37" spans="1:16" x14ac:dyDescent="0.2">
      <c r="D37" s="30" t="s">
        <v>19</v>
      </c>
      <c r="E37" s="30" t="s">
        <v>20</v>
      </c>
      <c r="F37" s="1" t="s">
        <v>21</v>
      </c>
    </row>
    <row r="38" spans="1:16" x14ac:dyDescent="0.2">
      <c r="A38" s="30" t="s">
        <v>22</v>
      </c>
      <c r="B38" s="30" t="s">
        <v>23</v>
      </c>
      <c r="C38" s="30" t="s">
        <v>24</v>
      </c>
      <c r="D38" s="30" t="s">
        <v>25</v>
      </c>
      <c r="E38" s="30" t="s">
        <v>26</v>
      </c>
      <c r="F38" s="36">
        <f>Sheet2!A4</f>
        <v>0</v>
      </c>
      <c r="G38" s="36">
        <f t="shared" ref="G38:P38" si="0">(MC/10)+F38</f>
        <v>0.1</v>
      </c>
      <c r="H38" s="36">
        <f t="shared" si="0"/>
        <v>0.2</v>
      </c>
      <c r="I38" s="36">
        <f t="shared" si="0"/>
        <v>0.30000000000000004</v>
      </c>
      <c r="J38" s="36">
        <f t="shared" si="0"/>
        <v>0.4</v>
      </c>
      <c r="K38" s="36">
        <f t="shared" si="0"/>
        <v>0.5</v>
      </c>
      <c r="L38" s="36">
        <f t="shared" si="0"/>
        <v>0.6</v>
      </c>
      <c r="M38" s="36">
        <f t="shared" si="0"/>
        <v>0.7</v>
      </c>
      <c r="N38" s="36">
        <f t="shared" si="0"/>
        <v>0.79999999999999993</v>
      </c>
      <c r="O38" s="36">
        <f t="shared" si="0"/>
        <v>0.89999999999999991</v>
      </c>
      <c r="P38" s="36">
        <f t="shared" si="0"/>
        <v>0.99999999999999989</v>
      </c>
    </row>
    <row r="39" spans="1:16" x14ac:dyDescent="0.2">
      <c r="A39" s="31">
        <v>-100</v>
      </c>
      <c r="B39" s="31">
        <f t="shared" ref="B39:B102" si="1">PA/(1+((A39-SH)/(0.5*AW))^2)+IN/(1+((A39-80)/(0.5*AW))^2)+HY*PA/(1+((A39-SH-3)/(0.5*AW))^2)</f>
        <v>9.4326644603507064E-5</v>
      </c>
      <c r="C39" s="31">
        <f t="shared" ref="C39:C102" si="2">10^((-B39)-BA)</f>
        <v>0.7941557292378183</v>
      </c>
      <c r="D39" s="31">
        <f t="shared" ref="D39:D102" si="3">EXP(-1*((A39)/LW)^2)+SL/100+NA*EXP(-1*((A39+60)/LW)^2)+HY*EXP(-1*((A39-3)/LW)^2)</f>
        <v>1.0000000000000001E-5</v>
      </c>
      <c r="E39" s="31">
        <f t="shared" ref="E39:E102" si="4">C39*D39</f>
        <v>7.9415572923781833E-6</v>
      </c>
      <c r="F39" s="1">
        <f t="shared" ref="F39:F102" si="5">$D39*10^((-(F$38/AW)/(1+(($A39-SH)/AW)^2)+IN/(1+(($A39-80)/AW)^2)+HY*PA/(1+((A$39-6)/AW)^2))-BA)</f>
        <v>7.9447862756003321E-6</v>
      </c>
      <c r="G39" s="1">
        <f t="shared" ref="G39:G102" si="6">$D39*10^((-(G$38/AW)/(1+(($A39-SH)/AW)^2)+IN/(1+(($A39-80)/AW)^2)+HY*PA/(1+((B$39-6)/AW)^2))-BA)</f>
        <v>8.0666458686284213E-6</v>
      </c>
      <c r="H39" s="1">
        <f t="shared" ref="H39:H102" si="7">$D39*10^((-(H$38/AW)/(1+(($A39-SH)/AW)^2)+IN/(1+(($A39-80)/AW)^2)+HY*PA/(1+((C$39-6)/AW)^2))-BA)</f>
        <v>8.0966774037622494E-6</v>
      </c>
      <c r="I39" s="1">
        <f t="shared" ref="I39:I102" si="8">$D39*10^((-(I$38/AW)/(1+(($A39-SH)/AW)^2)+IN/(1+(($A39-80)/AW)^2)+HY*PA/(1+((D$39-6)/AW)^2))-BA)</f>
        <v>8.0655516320139678E-6</v>
      </c>
      <c r="J39" s="1">
        <f t="shared" ref="J39:J102" si="9">$D39*10^((-(J$38/AW)/(1+(($A39-SH)/AW)^2)+IN/(1+(($A39-80)/AW)^2)+HY*PA/(1+((E$39-6)/AW)^2))-BA)</f>
        <v>8.0650058934181335E-6</v>
      </c>
      <c r="K39" s="1">
        <f t="shared" ref="K39:K102" si="10">$D39*10^((-(K$38/AW)/(1+(($A39-SH)/AW)^2)+IN/(1+(($A39-80)/AW)^2)+HY*PA/(1+((F$39-6)/AW)^2))-BA)</f>
        <v>8.0644602598081571E-6</v>
      </c>
      <c r="L39" s="1">
        <f t="shared" ref="L39:L102" si="11">$D39*10^((-(L$38/AW)/(1+(($A39-SH)/AW)^2)+IN/(1+(($A39-80)/AW)^2)+HY*PA/(1+((G$39-6)/AW)^2))-BA)</f>
        <v>8.0639146670286771E-6</v>
      </c>
      <c r="M39" s="1">
        <f t="shared" ref="M39:M102" si="12">$D39*10^((-(M$38/AW)/(1+(($A39-SH)/AW)^2)+IN/(1+(($A39-80)/AW)^2)+HY*PA/(1+((H$39-6)/AW)^2))-BA)</f>
        <v>8.0633691081297137E-6</v>
      </c>
      <c r="N39" s="1">
        <f t="shared" ref="N39:N102" si="13">$D39*10^((-(N$38/AW)/(1+(($A39-SH)/AW)^2)+IN/(1+(($A39-80)/AW)^2)+HY*PA/(1+((I$39-6)/AW)^2))-BA)</f>
        <v>8.0628235841216756E-6</v>
      </c>
      <c r="O39" s="1">
        <f t="shared" ref="O39:O102" si="14">$D39*10^((-(O$38/AW)/(1+(($A39-SH)/AW)^2)+IN/(1+(($A39-80)/AW)^2)+HY*PA/(1+((J$39-6)/AW)^2))-BA)</f>
        <v>8.0622780980300763E-6</v>
      </c>
      <c r="P39" s="1">
        <f t="shared" ref="P39:P102" si="15">$D39*10^((-(P$38/AW)/(1+(($A39-SH)/AW)^2)+IN/(1+(($A39-80)/AW)^2)+HY*PA/(1+((K$39-6)/AW)^2))-BA)</f>
        <v>8.0617326488430571E-6</v>
      </c>
    </row>
    <row r="40" spans="1:16" x14ac:dyDescent="0.2">
      <c r="A40" s="31">
        <f t="shared" ref="A40:A71" si="16">A39+1</f>
        <v>-99</v>
      </c>
      <c r="B40" s="31">
        <f t="shared" si="1"/>
        <v>9.6094618416483636E-5</v>
      </c>
      <c r="C40" s="31">
        <f t="shared" si="2"/>
        <v>0.79415249630778273</v>
      </c>
      <c r="D40" s="31">
        <f t="shared" si="3"/>
        <v>1.0000000000000001E-5</v>
      </c>
      <c r="E40" s="31">
        <f t="shared" si="4"/>
        <v>7.9415249630778272E-6</v>
      </c>
      <c r="F40" s="1">
        <f t="shared" si="5"/>
        <v>7.944797656366687E-6</v>
      </c>
      <c r="G40" s="1">
        <f t="shared" si="6"/>
        <v>8.0666464639733023E-6</v>
      </c>
      <c r="H40" s="1">
        <f t="shared" si="7"/>
        <v>8.0966670005520923E-6</v>
      </c>
      <c r="I40" s="1">
        <f t="shared" si="8"/>
        <v>8.0655303103298068E-6</v>
      </c>
      <c r="J40" s="1">
        <f t="shared" si="9"/>
        <v>8.0649736154663344E-6</v>
      </c>
      <c r="K40" s="1">
        <f t="shared" si="10"/>
        <v>8.0644170270860029E-6</v>
      </c>
      <c r="L40" s="1">
        <f t="shared" si="11"/>
        <v>8.0638604810334528E-6</v>
      </c>
      <c r="M40" s="1">
        <f t="shared" si="12"/>
        <v>8.0633039703585907E-6</v>
      </c>
      <c r="N40" s="1">
        <f t="shared" si="13"/>
        <v>8.0627474960716762E-6</v>
      </c>
      <c r="O40" s="1">
        <f t="shared" si="14"/>
        <v>8.0621910611980466E-6</v>
      </c>
      <c r="P40" s="1">
        <f t="shared" si="15"/>
        <v>8.0616346647256891E-6</v>
      </c>
    </row>
    <row r="41" spans="1:16" x14ac:dyDescent="0.2">
      <c r="A41" s="31">
        <f t="shared" si="16"/>
        <v>-98</v>
      </c>
      <c r="B41" s="31">
        <f t="shared" si="1"/>
        <v>9.7914191474715882E-5</v>
      </c>
      <c r="C41" s="31">
        <f t="shared" si="2"/>
        <v>0.79414916903672694</v>
      </c>
      <c r="D41" s="31">
        <f t="shared" si="3"/>
        <v>1.0000000000000001E-5</v>
      </c>
      <c r="E41" s="31">
        <f t="shared" si="4"/>
        <v>7.9414916903672703E-6</v>
      </c>
      <c r="F41" s="1">
        <f t="shared" si="5"/>
        <v>7.9448092294260958E-6</v>
      </c>
      <c r="G41" s="1">
        <f t="shared" si="6"/>
        <v>8.0666469211548362E-6</v>
      </c>
      <c r="H41" s="1">
        <f t="shared" si="7"/>
        <v>8.096656124048842E-6</v>
      </c>
      <c r="I41" s="1">
        <f t="shared" si="8"/>
        <v>8.0655081838745995E-6</v>
      </c>
      <c r="J41" s="1">
        <f t="shared" si="9"/>
        <v>8.0649401995546714E-6</v>
      </c>
      <c r="K41" s="1">
        <f t="shared" si="10"/>
        <v>8.0643723232918493E-6</v>
      </c>
      <c r="L41" s="1">
        <f t="shared" si="11"/>
        <v>8.063804490930767E-6</v>
      </c>
      <c r="M41" s="1">
        <f t="shared" si="12"/>
        <v>8.0632366955212141E-6</v>
      </c>
      <c r="N41" s="1">
        <f t="shared" si="13"/>
        <v>8.0626689380732807E-6</v>
      </c>
      <c r="O41" s="1">
        <f t="shared" si="14"/>
        <v>8.0621012216121147E-6</v>
      </c>
      <c r="P41" s="1">
        <f t="shared" si="15"/>
        <v>8.0615335451255555E-6</v>
      </c>
    </row>
    <row r="42" spans="1:16" x14ac:dyDescent="0.2">
      <c r="A42" s="31">
        <f t="shared" si="16"/>
        <v>-97</v>
      </c>
      <c r="B42" s="31">
        <f t="shared" si="1"/>
        <v>9.9787426627325317E-5</v>
      </c>
      <c r="C42" s="31">
        <f t="shared" si="2"/>
        <v>0.79414574365373547</v>
      </c>
      <c r="D42" s="31">
        <f t="shared" si="3"/>
        <v>1.0000000000000001E-5</v>
      </c>
      <c r="E42" s="31">
        <f t="shared" si="4"/>
        <v>7.9414574365373546E-6</v>
      </c>
      <c r="F42" s="1">
        <f t="shared" si="5"/>
        <v>7.9448209991348199E-6</v>
      </c>
      <c r="G42" s="1">
        <f t="shared" si="6"/>
        <v>8.0666472309394353E-6</v>
      </c>
      <c r="H42" s="1">
        <f t="shared" si="7"/>
        <v>8.0966447512799502E-6</v>
      </c>
      <c r="I42" s="1">
        <f t="shared" si="8"/>
        <v>8.0654852161151218E-6</v>
      </c>
      <c r="J42" s="1">
        <f t="shared" si="9"/>
        <v>8.0649055955072505E-6</v>
      </c>
      <c r="K42" s="1">
        <f t="shared" si="10"/>
        <v>8.0643260846118926E-6</v>
      </c>
      <c r="L42" s="1">
        <f t="shared" si="11"/>
        <v>8.0637466192736647E-6</v>
      </c>
      <c r="M42" s="1">
        <f t="shared" si="12"/>
        <v>8.0631671925422211E-6</v>
      </c>
      <c r="N42" s="1">
        <f t="shared" si="13"/>
        <v>8.0625878054274876E-6</v>
      </c>
      <c r="O42" s="1">
        <f t="shared" si="14"/>
        <v>8.0620084609544018E-6</v>
      </c>
      <c r="P42" s="1">
        <f t="shared" si="15"/>
        <v>8.0614291581106358E-6</v>
      </c>
    </row>
    <row r="43" spans="1:16" x14ac:dyDescent="0.2">
      <c r="A43" s="31">
        <f t="shared" si="16"/>
        <v>-96</v>
      </c>
      <c r="B43" s="31">
        <f t="shared" si="1"/>
        <v>1.0171649191452295E-4</v>
      </c>
      <c r="C43" s="31">
        <f t="shared" si="2"/>
        <v>0.79414221619564307</v>
      </c>
      <c r="D43" s="31">
        <f t="shared" si="3"/>
        <v>1.0000000000000001E-5</v>
      </c>
      <c r="E43" s="31">
        <f t="shared" si="4"/>
        <v>7.9414221619564316E-6</v>
      </c>
      <c r="F43" s="1">
        <f t="shared" si="5"/>
        <v>7.9448329699731725E-6</v>
      </c>
      <c r="G43" s="1">
        <f t="shared" si="6"/>
        <v>8.0666473835132474E-6</v>
      </c>
      <c r="H43" s="1">
        <f t="shared" si="7"/>
        <v>8.0966328579818583E-6</v>
      </c>
      <c r="I43" s="1">
        <f t="shared" si="8"/>
        <v>8.0654613685264875E-6</v>
      </c>
      <c r="J43" s="1">
        <f t="shared" si="9"/>
        <v>8.0648697504513299E-6</v>
      </c>
      <c r="K43" s="1">
        <f t="shared" si="10"/>
        <v>8.0642782438306327E-6</v>
      </c>
      <c r="L43" s="1">
        <f t="shared" si="11"/>
        <v>8.0636867845090023E-6</v>
      </c>
      <c r="M43" s="1">
        <f t="shared" si="12"/>
        <v>8.063095365535944E-6</v>
      </c>
      <c r="N43" s="1">
        <f t="shared" si="13"/>
        <v>8.0625039879211937E-6</v>
      </c>
      <c r="O43" s="1">
        <f t="shared" si="14"/>
        <v>8.0619126546894774E-6</v>
      </c>
      <c r="P43" s="1">
        <f t="shared" si="15"/>
        <v>8.0613213648282858E-6</v>
      </c>
    </row>
    <row r="44" spans="1:16" x14ac:dyDescent="0.2">
      <c r="A44" s="31">
        <f t="shared" si="16"/>
        <v>-95</v>
      </c>
      <c r="B44" s="31">
        <f t="shared" si="1"/>
        <v>1.0370366710890189E-4</v>
      </c>
      <c r="C44" s="31">
        <f t="shared" si="2"/>
        <v>0.79413858249508229</v>
      </c>
      <c r="D44" s="31">
        <f t="shared" si="3"/>
        <v>1.0000000000000001E-5</v>
      </c>
      <c r="E44" s="31">
        <f t="shared" si="4"/>
        <v>7.9413858249508243E-6</v>
      </c>
      <c r="F44" s="1">
        <f t="shared" si="5"/>
        <v>7.9448451465497903E-6</v>
      </c>
      <c r="G44" s="1">
        <f t="shared" si="6"/>
        <v>8.0666473684422239E-6</v>
      </c>
      <c r="H44" s="1">
        <f t="shared" si="7"/>
        <v>8.0966204185154855E-6</v>
      </c>
      <c r="I44" s="1">
        <f t="shared" si="8"/>
        <v>8.0654366004637511E-6</v>
      </c>
      <c r="J44" s="1">
        <f t="shared" si="9"/>
        <v>8.0648326086447454E-6</v>
      </c>
      <c r="K44" s="1">
        <f t="shared" si="10"/>
        <v>8.0642287301141839E-6</v>
      </c>
      <c r="L44" s="1">
        <f t="shared" si="11"/>
        <v>8.0636249007166444E-6</v>
      </c>
      <c r="M44" s="1">
        <f t="shared" si="12"/>
        <v>8.0630211135014795E-6</v>
      </c>
      <c r="N44" s="1">
        <f t="shared" si="13"/>
        <v>8.062417369478222E-6</v>
      </c>
      <c r="O44" s="1">
        <f t="shared" si="14"/>
        <v>8.061813671671364E-6</v>
      </c>
      <c r="P44" s="1">
        <f t="shared" si="15"/>
        <v>8.0612100190682065E-6</v>
      </c>
    </row>
    <row r="45" spans="1:16" x14ac:dyDescent="0.2">
      <c r="A45" s="31">
        <f t="shared" si="16"/>
        <v>-94</v>
      </c>
      <c r="B45" s="31">
        <f t="shared" si="1"/>
        <v>1.0575135073784949E-4</v>
      </c>
      <c r="C45" s="31">
        <f t="shared" si="2"/>
        <v>0.79413483816765318</v>
      </c>
      <c r="D45" s="31">
        <f t="shared" si="3"/>
        <v>1.0000000000000001E-5</v>
      </c>
      <c r="E45" s="31">
        <f t="shared" si="4"/>
        <v>7.9413483816765317E-6</v>
      </c>
      <c r="F45" s="1">
        <f t="shared" si="5"/>
        <v>7.9448575336060486E-6</v>
      </c>
      <c r="G45" s="1">
        <f t="shared" si="6"/>
        <v>8.066647174629078E-6</v>
      </c>
      <c r="H45" s="1">
        <f t="shared" si="7"/>
        <v>8.0966074057753657E-6</v>
      </c>
      <c r="I45" s="1">
        <f t="shared" si="8"/>
        <v>8.0654108690239078E-6</v>
      </c>
      <c r="J45" s="1">
        <f t="shared" si="9"/>
        <v>8.0647941112904779E-6</v>
      </c>
      <c r="K45" s="1">
        <f t="shared" si="10"/>
        <v>8.0641774687773982E-6</v>
      </c>
      <c r="L45" s="1">
        <f t="shared" si="11"/>
        <v>8.0635608773292244E-6</v>
      </c>
      <c r="M45" s="1">
        <f t="shared" si="12"/>
        <v>8.0629443299951296E-6</v>
      </c>
      <c r="N45" s="1">
        <f t="shared" si="13"/>
        <v>8.0623278277844314E-6</v>
      </c>
      <c r="O45" s="1">
        <f t="shared" si="14"/>
        <v>8.0617113737213764E-6</v>
      </c>
      <c r="P45" s="1">
        <f t="shared" si="15"/>
        <v>8.0610949667930519E-6</v>
      </c>
    </row>
    <row r="46" spans="1:16" x14ac:dyDescent="0.2">
      <c r="A46" s="31">
        <f t="shared" si="16"/>
        <v>-93</v>
      </c>
      <c r="B46" s="31">
        <f t="shared" si="1"/>
        <v>1.0786206762802726E-4</v>
      </c>
      <c r="C46" s="31">
        <f t="shared" si="2"/>
        <v>0.79413097859813853</v>
      </c>
      <c r="D46" s="31">
        <f t="shared" si="3"/>
        <v>1.0000000000000001E-5</v>
      </c>
      <c r="E46" s="31">
        <f t="shared" si="4"/>
        <v>7.9413097859813867E-6</v>
      </c>
      <c r="F46" s="1">
        <f t="shared" si="5"/>
        <v>7.9448701360206998E-6</v>
      </c>
      <c r="G46" s="1">
        <f t="shared" si="6"/>
        <v>8.0666467902668938E-6</v>
      </c>
      <c r="H46" s="1">
        <f t="shared" si="7"/>
        <v>8.0965937910918274E-6</v>
      </c>
      <c r="I46" s="1">
        <f t="shared" si="8"/>
        <v>8.0653841288974271E-6</v>
      </c>
      <c r="J46" s="1">
        <f t="shared" si="9"/>
        <v>8.0647541963371959E-6</v>
      </c>
      <c r="K46" s="1">
        <f t="shared" si="10"/>
        <v>8.0641243810335008E-6</v>
      </c>
      <c r="L46" s="1">
        <f t="shared" si="11"/>
        <v>8.0634946188308467E-6</v>
      </c>
      <c r="M46" s="1">
        <f t="shared" si="12"/>
        <v>8.062864902778222E-6</v>
      </c>
      <c r="N46" s="1">
        <f t="shared" si="13"/>
        <v>8.0622352338847139E-6</v>
      </c>
      <c r="O46" s="1">
        <f t="shared" si="14"/>
        <v>8.0616056151743013E-6</v>
      </c>
      <c r="P46" s="1">
        <f t="shared" si="15"/>
        <v>8.060976045633843E-6</v>
      </c>
    </row>
    <row r="47" spans="1:16" x14ac:dyDescent="0.2">
      <c r="A47" s="31">
        <f t="shared" si="16"/>
        <v>-92</v>
      </c>
      <c r="B47" s="31">
        <f t="shared" si="1"/>
        <v>1.1003847701683085E-4</v>
      </c>
      <c r="C47" s="31">
        <f t="shared" si="2"/>
        <v>0.79412699892568339</v>
      </c>
      <c r="D47" s="31">
        <f t="shared" si="3"/>
        <v>1.0000000000000001E-5</v>
      </c>
      <c r="E47" s="31">
        <f t="shared" si="4"/>
        <v>7.9412699892568348E-6</v>
      </c>
      <c r="F47" s="1">
        <f t="shared" si="5"/>
        <v>7.9448829588146587E-6</v>
      </c>
      <c r="G47" s="1">
        <f t="shared" si="6"/>
        <v>8.0666462027890583E-6</v>
      </c>
      <c r="H47" s="1">
        <f t="shared" si="7"/>
        <v>8.0965795441256176E-6</v>
      </c>
      <c r="I47" s="1">
        <f t="shared" si="8"/>
        <v>8.0653563322084178E-6</v>
      </c>
      <c r="J47" s="1">
        <f t="shared" si="9"/>
        <v>8.0647127982646208E-6</v>
      </c>
      <c r="K47" s="1">
        <f t="shared" si="10"/>
        <v>8.0640693837246325E-6</v>
      </c>
      <c r="L47" s="1">
        <f t="shared" si="11"/>
        <v>8.0634260244329085E-6</v>
      </c>
      <c r="M47" s="1">
        <f t="shared" si="12"/>
        <v>8.0627827134382273E-6</v>
      </c>
      <c r="N47" s="1">
        <f t="shared" si="13"/>
        <v>8.0621394517494339E-6</v>
      </c>
      <c r="O47" s="1">
        <f t="shared" si="14"/>
        <v>8.0614962423902157E-6</v>
      </c>
      <c r="P47" s="1">
        <f t="shared" si="15"/>
        <v>8.0608530843471927E-6</v>
      </c>
    </row>
    <row r="48" spans="1:16" x14ac:dyDescent="0.2">
      <c r="A48" s="31">
        <f t="shared" si="16"/>
        <v>-91</v>
      </c>
      <c r="B48" s="31">
        <f t="shared" si="1"/>
        <v>1.1228338128014273E-4</v>
      </c>
      <c r="C48" s="31">
        <f t="shared" si="2"/>
        <v>0.79412289402784964</v>
      </c>
      <c r="D48" s="31">
        <f t="shared" si="3"/>
        <v>1.0000000000000001E-5</v>
      </c>
      <c r="E48" s="31">
        <f t="shared" si="4"/>
        <v>7.9412289402784975E-6</v>
      </c>
      <c r="F48" s="1">
        <f t="shared" si="5"/>
        <v>7.944896007156012E-6</v>
      </c>
      <c r="G48" s="1">
        <f t="shared" si="6"/>
        <v>8.0666453988152071E-6</v>
      </c>
      <c r="H48" s="1">
        <f t="shared" si="7"/>
        <v>8.0965646327543465E-6</v>
      </c>
      <c r="I48" s="1">
        <f t="shared" si="8"/>
        <v>8.0653274283424585E-6</v>
      </c>
      <c r="J48" s="1">
        <f t="shared" si="9"/>
        <v>8.064669847852324E-6</v>
      </c>
      <c r="K48" s="1">
        <f t="shared" si="10"/>
        <v>8.0640123890317181E-6</v>
      </c>
      <c r="L48" s="1">
        <f t="shared" si="11"/>
        <v>8.0633549877250289E-6</v>
      </c>
      <c r="M48" s="1">
        <f t="shared" si="12"/>
        <v>8.0626976369808195E-6</v>
      </c>
      <c r="N48" s="1">
        <f t="shared" si="13"/>
        <v>8.0620403378076571E-6</v>
      </c>
      <c r="O48" s="1">
        <f t="shared" si="14"/>
        <v>8.0613830932289276E-6</v>
      </c>
      <c r="P48" s="1">
        <f t="shared" si="15"/>
        <v>8.0607259022309883E-6</v>
      </c>
    </row>
    <row r="49" spans="1:16" x14ac:dyDescent="0.2">
      <c r="A49" s="31">
        <f t="shared" si="16"/>
        <v>-90</v>
      </c>
      <c r="B49" s="31">
        <f t="shared" si="1"/>
        <v>1.1459973533057179E-4</v>
      </c>
      <c r="C49" s="31">
        <f t="shared" si="2"/>
        <v>0.79411865850344565</v>
      </c>
      <c r="D49" s="31">
        <f t="shared" si="3"/>
        <v>1.0000000000000001E-5</v>
      </c>
      <c r="E49" s="31">
        <f t="shared" si="4"/>
        <v>7.9411865850344567E-6</v>
      </c>
      <c r="F49" s="1">
        <f t="shared" si="5"/>
        <v>7.9449092863652245E-6</v>
      </c>
      <c r="G49" s="1">
        <f t="shared" si="6"/>
        <v>8.0666443640928234E-6</v>
      </c>
      <c r="H49" s="1">
        <f t="shared" si="7"/>
        <v>8.0965490229499649E-6</v>
      </c>
      <c r="I49" s="1">
        <f t="shared" si="8"/>
        <v>8.0652973637609307E-6</v>
      </c>
      <c r="J49" s="1">
        <f t="shared" si="9"/>
        <v>8.0646252719305315E-6</v>
      </c>
      <c r="K49" s="1">
        <f t="shared" si="10"/>
        <v>8.0639533041617496E-6</v>
      </c>
      <c r="L49" s="1">
        <f t="shared" si="11"/>
        <v>8.063281396298897E-6</v>
      </c>
      <c r="M49" s="1">
        <f t="shared" si="12"/>
        <v>8.0626095413902961E-6</v>
      </c>
      <c r="N49" s="1">
        <f t="shared" si="13"/>
        <v>8.0619377404442196E-6</v>
      </c>
      <c r="O49" s="1">
        <f t="shared" si="14"/>
        <v>8.0612659964837296E-6</v>
      </c>
      <c r="P49" s="1">
        <f t="shared" si="15"/>
        <v>8.0605943084948905E-6</v>
      </c>
    </row>
    <row r="50" spans="1:16" x14ac:dyDescent="0.2">
      <c r="A50" s="31">
        <f t="shared" si="16"/>
        <v>-89</v>
      </c>
      <c r="B50" s="31">
        <f t="shared" si="1"/>
        <v>1.1699065674580017E-4</v>
      </c>
      <c r="C50" s="31">
        <f t="shared" si="2"/>
        <v>0.79411428665402184</v>
      </c>
      <c r="D50" s="31">
        <f t="shared" si="3"/>
        <v>1.0000000000000001E-5</v>
      </c>
      <c r="E50" s="31">
        <f t="shared" si="4"/>
        <v>7.9411428665402185E-6</v>
      </c>
      <c r="F50" s="1">
        <f t="shared" si="5"/>
        <v>7.9449228019205545E-6</v>
      </c>
      <c r="G50" s="1">
        <f t="shared" si="6"/>
        <v>8.0666430834340795E-6</v>
      </c>
      <c r="H50" s="1">
        <f t="shared" si="7"/>
        <v>8.0965326786465145E-6</v>
      </c>
      <c r="I50" s="1">
        <f t="shared" si="8"/>
        <v>8.0652660818007271E-6</v>
      </c>
      <c r="J50" s="1">
        <f t="shared" si="9"/>
        <v>8.0645789931113164E-6</v>
      </c>
      <c r="K50" s="1">
        <f t="shared" si="10"/>
        <v>8.0638920310105392E-6</v>
      </c>
      <c r="L50" s="1">
        <f t="shared" si="11"/>
        <v>8.0632051313426056E-6</v>
      </c>
      <c r="M50" s="1">
        <f t="shared" si="12"/>
        <v>8.0625182871555841E-6</v>
      </c>
      <c r="N50" s="1">
        <f t="shared" si="13"/>
        <v>8.0618314994574271E-6</v>
      </c>
      <c r="O50" s="1">
        <f t="shared" si="14"/>
        <v>8.061144771270841E-6</v>
      </c>
      <c r="P50" s="1">
        <f t="shared" si="15"/>
        <v>8.0604581015815886E-6</v>
      </c>
    </row>
    <row r="51" spans="1:16" x14ac:dyDescent="0.2">
      <c r="A51" s="31">
        <f t="shared" si="16"/>
        <v>-88</v>
      </c>
      <c r="B51" s="31">
        <f t="shared" si="1"/>
        <v>1.1945943669269521E-4</v>
      </c>
      <c r="C51" s="31">
        <f t="shared" si="2"/>
        <v>0.7941097724639139</v>
      </c>
      <c r="D51" s="31">
        <f t="shared" si="3"/>
        <v>1.0000000000000001E-5</v>
      </c>
      <c r="E51" s="31">
        <f t="shared" si="4"/>
        <v>7.9410977246391404E-6</v>
      </c>
      <c r="F51" s="1">
        <f t="shared" si="5"/>
        <v>7.9449365594637108E-6</v>
      </c>
      <c r="G51" s="1">
        <f t="shared" si="6"/>
        <v>8.0666415406475138E-6</v>
      </c>
      <c r="H51" s="1">
        <f t="shared" si="7"/>
        <v>8.096515561597234E-6</v>
      </c>
      <c r="I51" s="1">
        <f t="shared" si="8"/>
        <v>8.0652335224579286E-6</v>
      </c>
      <c r="J51" s="1">
        <f t="shared" si="9"/>
        <v>8.0645309294983954E-6</v>
      </c>
      <c r="K51" s="1">
        <f t="shared" si="10"/>
        <v>8.0638284657986581E-6</v>
      </c>
      <c r="L51" s="1">
        <f t="shared" si="11"/>
        <v>8.0631260672028252E-6</v>
      </c>
      <c r="M51" s="1">
        <f t="shared" si="12"/>
        <v>8.0624237267586721E-6</v>
      </c>
      <c r="N51" s="1">
        <f t="shared" si="13"/>
        <v>8.0617214454738141E-6</v>
      </c>
      <c r="O51" s="1">
        <f t="shared" si="14"/>
        <v>8.0610192263705782E-6</v>
      </c>
      <c r="P51" s="1">
        <f t="shared" si="15"/>
        <v>8.0603170684343884E-6</v>
      </c>
    </row>
    <row r="52" spans="1:16" x14ac:dyDescent="0.2">
      <c r="A52" s="31">
        <f t="shared" si="16"/>
        <v>-87</v>
      </c>
      <c r="B52" s="31">
        <f t="shared" si="1"/>
        <v>1.2200955171956671E-4</v>
      </c>
      <c r="C52" s="31">
        <f t="shared" si="2"/>
        <v>0.79410510957869951</v>
      </c>
      <c r="D52" s="31">
        <f t="shared" si="3"/>
        <v>1.0000000000000001E-5</v>
      </c>
      <c r="E52" s="31">
        <f t="shared" si="4"/>
        <v>7.9410510957869955E-6</v>
      </c>
      <c r="F52" s="1">
        <f t="shared" si="5"/>
        <v>7.9449505648057375E-6</v>
      </c>
      <c r="G52" s="1">
        <f t="shared" si="6"/>
        <v>8.0666397184640219E-6</v>
      </c>
      <c r="H52" s="1">
        <f t="shared" si="7"/>
        <v>8.0964976312200684E-6</v>
      </c>
      <c r="I52" s="1">
        <f t="shared" si="8"/>
        <v>8.0651996221540541E-6</v>
      </c>
      <c r="J52" s="1">
        <f t="shared" si="9"/>
        <v>8.0644809943735601E-6</v>
      </c>
      <c r="K52" s="1">
        <f t="shared" si="10"/>
        <v>8.0637624986781641E-6</v>
      </c>
      <c r="L52" s="1">
        <f t="shared" si="11"/>
        <v>8.0630440709118442E-6</v>
      </c>
      <c r="M52" s="1">
        <f t="shared" si="12"/>
        <v>8.0623257041220642E-6</v>
      </c>
      <c r="N52" s="1">
        <f t="shared" si="13"/>
        <v>8.0616073993160715E-6</v>
      </c>
      <c r="O52" s="1">
        <f t="shared" si="14"/>
        <v>8.0608891595157782E-6</v>
      </c>
      <c r="P52" s="1">
        <f t="shared" si="15"/>
        <v>8.0601709837062525E-6</v>
      </c>
    </row>
    <row r="53" spans="1:16" x14ac:dyDescent="0.2">
      <c r="A53" s="31">
        <f t="shared" si="16"/>
        <v>-86</v>
      </c>
      <c r="B53" s="31">
        <f t="shared" si="1"/>
        <v>1.2464467649644909E-4</v>
      </c>
      <c r="C53" s="31">
        <f t="shared" si="2"/>
        <v>0.79410029128192527</v>
      </c>
      <c r="D53" s="31">
        <f t="shared" si="3"/>
        <v>1.0000000000000001E-5</v>
      </c>
      <c r="E53" s="31">
        <f t="shared" si="4"/>
        <v>7.9410029128192531E-6</v>
      </c>
      <c r="F53" s="1">
        <f t="shared" si="5"/>
        <v>7.944964823933145E-6</v>
      </c>
      <c r="G53" s="1">
        <f t="shared" si="6"/>
        <v>8.0666375984566543E-6</v>
      </c>
      <c r="H53" s="1">
        <f t="shared" si="7"/>
        <v>8.0964788444304717E-6</v>
      </c>
      <c r="I53" s="1">
        <f t="shared" si="8"/>
        <v>8.0651643134831958E-6</v>
      </c>
      <c r="J53" s="1">
        <f t="shared" si="9"/>
        <v>8.0644290958576255E-6</v>
      </c>
      <c r="K53" s="1">
        <f t="shared" si="10"/>
        <v>8.0636940133073778E-6</v>
      </c>
      <c r="L53" s="1">
        <f t="shared" si="11"/>
        <v>8.0629590016762867E-6</v>
      </c>
      <c r="M53" s="1">
        <f t="shared" si="12"/>
        <v>8.0622240540114721E-6</v>
      </c>
      <c r="N53" s="1">
        <f t="shared" si="13"/>
        <v>8.0614891713197833E-6</v>
      </c>
      <c r="O53" s="1">
        <f t="shared" si="14"/>
        <v>8.0607543566226903E-6</v>
      </c>
      <c r="P53" s="1">
        <f t="shared" si="15"/>
        <v>8.0600196089048682E-6</v>
      </c>
    </row>
    <row r="54" spans="1:16" x14ac:dyDescent="0.2">
      <c r="A54" s="31">
        <f t="shared" si="16"/>
        <v>-85</v>
      </c>
      <c r="B54" s="31">
        <f t="shared" si="1"/>
        <v>1.2736869759165975E-4</v>
      </c>
      <c r="C54" s="31">
        <f t="shared" si="2"/>
        <v>0.79409531046993853</v>
      </c>
      <c r="D54" s="31">
        <f t="shared" si="3"/>
        <v>1.0000000000000001E-5</v>
      </c>
      <c r="E54" s="31">
        <f t="shared" si="4"/>
        <v>7.9409531046993866E-6</v>
      </c>
      <c r="F54" s="1">
        <f t="shared" si="5"/>
        <v>7.9449793430143152E-6</v>
      </c>
      <c r="G54" s="1">
        <f t="shared" si="6"/>
        <v>8.0666351609536384E-6</v>
      </c>
      <c r="H54" s="1">
        <f t="shared" si="7"/>
        <v>8.0964591554603316E-6</v>
      </c>
      <c r="I54" s="1">
        <f t="shared" si="8"/>
        <v>8.0651275249383139E-6</v>
      </c>
      <c r="J54" s="1">
        <f t="shared" si="9"/>
        <v>8.064375136543446E-6</v>
      </c>
      <c r="K54" s="1">
        <f t="shared" si="10"/>
        <v>8.0636228863907384E-6</v>
      </c>
      <c r="L54" s="1">
        <f t="shared" si="11"/>
        <v>8.0628707103238573E-6</v>
      </c>
      <c r="M54" s="1">
        <f t="shared" si="12"/>
        <v>8.0621186013895533E-6</v>
      </c>
      <c r="N54" s="1">
        <f t="shared" si="13"/>
        <v>8.0613665605942337E-6</v>
      </c>
      <c r="O54" s="1">
        <f t="shared" si="14"/>
        <v>8.0606145909588957E-6</v>
      </c>
      <c r="P54" s="1">
        <f t="shared" si="15"/>
        <v>8.0598626914677892E-6</v>
      </c>
    </row>
    <row r="55" spans="1:16" x14ac:dyDescent="0.2">
      <c r="A55" s="31">
        <f t="shared" si="16"/>
        <v>-84</v>
      </c>
      <c r="B55" s="31">
        <f t="shared" si="1"/>
        <v>1.301857283822417E-4</v>
      </c>
      <c r="C55" s="31">
        <f t="shared" si="2"/>
        <v>0.79409015962465157</v>
      </c>
      <c r="D55" s="31">
        <f t="shared" si="3"/>
        <v>1.0000000000000001E-5</v>
      </c>
      <c r="E55" s="31">
        <f t="shared" si="4"/>
        <v>7.940901596246517E-6</v>
      </c>
      <c r="F55" s="1">
        <f t="shared" si="5"/>
        <v>7.9449941284061591E-6</v>
      </c>
      <c r="G55" s="1">
        <f t="shared" si="6"/>
        <v>8.0666323849439493E-6</v>
      </c>
      <c r="H55" s="1">
        <f t="shared" si="7"/>
        <v>8.0964385156616947E-6</v>
      </c>
      <c r="I55" s="1">
        <f t="shared" si="8"/>
        <v>8.0650891806146598E-6</v>
      </c>
      <c r="J55" s="1">
        <f t="shared" si="9"/>
        <v>8.0643190130984145E-6</v>
      </c>
      <c r="K55" s="1">
        <f t="shared" si="10"/>
        <v>8.0635489871804433E-6</v>
      </c>
      <c r="L55" s="1">
        <f t="shared" si="11"/>
        <v>8.0627790387042178E-6</v>
      </c>
      <c r="M55" s="1">
        <f t="shared" si="12"/>
        <v>8.0620091607160802E-6</v>
      </c>
      <c r="N55" s="1">
        <f t="shared" si="13"/>
        <v>8.0612393542219686E-6</v>
      </c>
      <c r="O55" s="1">
        <f t="shared" si="14"/>
        <v>8.0604696222423635E-6</v>
      </c>
      <c r="P55" s="1">
        <f t="shared" si="15"/>
        <v>8.0596999637610558E-6</v>
      </c>
    </row>
    <row r="56" spans="1:16" x14ac:dyDescent="0.2">
      <c r="A56" s="31">
        <f t="shared" si="16"/>
        <v>-83</v>
      </c>
      <c r="B56" s="31">
        <f t="shared" si="1"/>
        <v>1.3310012520637544E-4</v>
      </c>
      <c r="C56" s="31">
        <f t="shared" si="2"/>
        <v>0.79408483078403647</v>
      </c>
      <c r="D56" s="31">
        <f t="shared" si="3"/>
        <v>1.0000000000000001E-5</v>
      </c>
      <c r="E56" s="31">
        <f t="shared" si="4"/>
        <v>7.9408483078403654E-6</v>
      </c>
      <c r="F56" s="1">
        <f t="shared" si="5"/>
        <v>7.9450091866610832E-6</v>
      </c>
      <c r="G56" s="1">
        <f t="shared" si="6"/>
        <v>8.0666292479747188E-6</v>
      </c>
      <c r="H56" s="1">
        <f t="shared" si="7"/>
        <v>8.0964168732938093E-6</v>
      </c>
      <c r="I56" s="1">
        <f t="shared" si="8"/>
        <v>8.0650491998881735E-6</v>
      </c>
      <c r="J56" s="1">
        <f t="shared" si="9"/>
        <v>8.0642606158334753E-6</v>
      </c>
      <c r="K56" s="1">
        <f t="shared" si="10"/>
        <v>8.0634721769361788E-6</v>
      </c>
      <c r="L56" s="1">
        <f t="shared" si="11"/>
        <v>8.0626838190395299E-6</v>
      </c>
      <c r="M56" s="1">
        <f t="shared" si="12"/>
        <v>8.0618955351894222E-6</v>
      </c>
      <c r="N56" s="1">
        <f t="shared" si="13"/>
        <v>8.0611073263912872E-6</v>
      </c>
      <c r="O56" s="1">
        <f t="shared" si="14"/>
        <v>8.0603191956650428E-6</v>
      </c>
      <c r="P56" s="1">
        <f t="shared" si="15"/>
        <v>8.0595311419939786E-6</v>
      </c>
    </row>
    <row r="57" spans="1:16" x14ac:dyDescent="0.2">
      <c r="A57" s="31">
        <f t="shared" si="16"/>
        <v>-82</v>
      </c>
      <c r="B57" s="31">
        <f t="shared" si="1"/>
        <v>1.3611650487758246E-4</v>
      </c>
      <c r="C57" s="31">
        <f t="shared" si="2"/>
        <v>0.79407931551013244</v>
      </c>
      <c r="D57" s="31">
        <f t="shared" si="3"/>
        <v>1.0000000000000001E-5</v>
      </c>
      <c r="E57" s="31">
        <f t="shared" si="4"/>
        <v>7.9407931551013256E-6</v>
      </c>
      <c r="F57" s="1">
        <f t="shared" si="5"/>
        <v>7.945024524534248E-6</v>
      </c>
      <c r="G57" s="1">
        <f t="shared" si="6"/>
        <v>8.0666257260396779E-6</v>
      </c>
      <c r="H57" s="1">
        <f t="shared" si="7"/>
        <v>8.09639417329188E-6</v>
      </c>
      <c r="I57" s="1">
        <f t="shared" si="8"/>
        <v>8.0650074970663831E-6</v>
      </c>
      <c r="J57" s="1">
        <f t="shared" si="9"/>
        <v>8.064199828235435E-6</v>
      </c>
      <c r="K57" s="1">
        <f t="shared" si="10"/>
        <v>8.0633923083389354E-6</v>
      </c>
      <c r="L57" s="1">
        <f t="shared" si="11"/>
        <v>8.0625848732198713E-6</v>
      </c>
      <c r="M57" s="1">
        <f t="shared" si="12"/>
        <v>8.0617775159236533E-6</v>
      </c>
      <c r="N57" s="1">
        <f t="shared" si="13"/>
        <v>8.0609702374551522E-6</v>
      </c>
      <c r="O57" s="1">
        <f t="shared" si="14"/>
        <v>8.0601630408336864E-6</v>
      </c>
      <c r="P57" s="1">
        <f t="shared" si="15"/>
        <v>8.0593559250419946E-6</v>
      </c>
    </row>
    <row r="58" spans="1:16" x14ac:dyDescent="0.2">
      <c r="A58" s="31">
        <f t="shared" si="16"/>
        <v>-81</v>
      </c>
      <c r="B58" s="31">
        <f t="shared" si="1"/>
        <v>1.3923976369371673E-4</v>
      </c>
      <c r="C58" s="31">
        <f t="shared" si="2"/>
        <v>0.79407360485432565</v>
      </c>
      <c r="D58" s="31">
        <f t="shared" si="3"/>
        <v>1.0000000000000001E-5</v>
      </c>
      <c r="E58" s="31">
        <f t="shared" si="4"/>
        <v>7.9407360485432568E-6</v>
      </c>
      <c r="F58" s="1">
        <f t="shared" si="5"/>
        <v>7.9450401489911324E-6</v>
      </c>
      <c r="G58" s="1">
        <f t="shared" si="6"/>
        <v>8.0666217934577584E-6</v>
      </c>
      <c r="H58" s="1">
        <f t="shared" si="7"/>
        <v>8.0963703570157277E-6</v>
      </c>
      <c r="I58" s="1">
        <f t="shared" si="8"/>
        <v>8.0649639810091602E-6</v>
      </c>
      <c r="J58" s="1">
        <f t="shared" si="9"/>
        <v>8.0641365264589438E-6</v>
      </c>
      <c r="K58" s="1">
        <f t="shared" si="10"/>
        <v>8.0633092248543496E-6</v>
      </c>
      <c r="L58" s="1">
        <f t="shared" si="11"/>
        <v>8.0624820120380698E-6</v>
      </c>
      <c r="M58" s="1">
        <f t="shared" si="12"/>
        <v>8.0616548810549813E-6</v>
      </c>
      <c r="N58" s="1">
        <f t="shared" si="13"/>
        <v>8.0608278329093518E-6</v>
      </c>
      <c r="O58" s="1">
        <f t="shared" si="14"/>
        <v>8.0600008706198408E-6</v>
      </c>
      <c r="P58" s="1">
        <f t="shared" si="15"/>
        <v>8.0591739931685958E-6</v>
      </c>
    </row>
    <row r="59" spans="1:16" x14ac:dyDescent="0.2">
      <c r="A59" s="31">
        <f t="shared" si="16"/>
        <v>-80</v>
      </c>
      <c r="B59" s="31">
        <f t="shared" si="1"/>
        <v>1.4247509808854489E-4</v>
      </c>
      <c r="C59" s="31">
        <f t="shared" si="2"/>
        <v>0.79406768931962868</v>
      </c>
      <c r="D59" s="31">
        <f t="shared" si="3"/>
        <v>1.0000000000000001E-5</v>
      </c>
      <c r="E59" s="31">
        <f t="shared" si="4"/>
        <v>7.940676893196288E-6</v>
      </c>
      <c r="F59" s="1">
        <f t="shared" si="5"/>
        <v>7.9450560672154534E-6</v>
      </c>
      <c r="G59" s="1">
        <f t="shared" si="6"/>
        <v>8.0666174227408284E-6</v>
      </c>
      <c r="H59" s="1">
        <f t="shared" si="7"/>
        <v>8.0963453619763474E-6</v>
      </c>
      <c r="I59" s="1">
        <f t="shared" si="8"/>
        <v>8.0649185547162738E-6</v>
      </c>
      <c r="J59" s="1">
        <f t="shared" si="9"/>
        <v>8.0640705787741748E-6</v>
      </c>
      <c r="K59" s="1">
        <f t="shared" si="10"/>
        <v>8.0632227600406183E-6</v>
      </c>
      <c r="L59" s="1">
        <f t="shared" si="11"/>
        <v>8.0623750343579696E-6</v>
      </c>
      <c r="M59" s="1">
        <f t="shared" si="12"/>
        <v>8.0615273947705178E-6</v>
      </c>
      <c r="N59" s="1">
        <f t="shared" si="13"/>
        <v>8.0606798422818749E-6</v>
      </c>
      <c r="O59" s="1">
        <f t="shared" si="14"/>
        <v>8.0598323799099871E-6</v>
      </c>
      <c r="P59" s="1">
        <f t="shared" si="15"/>
        <v>8.0589850066363516E-6</v>
      </c>
    </row>
    <row r="60" spans="1:16" x14ac:dyDescent="0.2">
      <c r="A60" s="31">
        <f t="shared" si="16"/>
        <v>-79</v>
      </c>
      <c r="B60" s="31">
        <f t="shared" si="1"/>
        <v>1.4582802709037213E-4</v>
      </c>
      <c r="C60" s="31">
        <f t="shared" si="2"/>
        <v>0.79406155881966078</v>
      </c>
      <c r="D60" s="31">
        <f t="shared" si="3"/>
        <v>1.0000000000000001E-5</v>
      </c>
      <c r="E60" s="31">
        <f t="shared" si="4"/>
        <v>7.9406155881966083E-6</v>
      </c>
      <c r="F60" s="1">
        <f t="shared" si="5"/>
        <v>7.9450722866174176E-6</v>
      </c>
      <c r="G60" s="1">
        <f t="shared" si="6"/>
        <v>8.0666125844494872E-6</v>
      </c>
      <c r="H60" s="1">
        <f t="shared" si="7"/>
        <v>8.096319121538121E-6</v>
      </c>
      <c r="I60" s="1">
        <f t="shared" si="8"/>
        <v>8.0648711148784474E-6</v>
      </c>
      <c r="J60" s="1">
        <f t="shared" si="9"/>
        <v>8.0640018449657062E-6</v>
      </c>
      <c r="K60" s="1">
        <f t="shared" si="10"/>
        <v>8.0631327367953801E-6</v>
      </c>
      <c r="L60" s="1">
        <f t="shared" si="11"/>
        <v>8.0622637262094532E-6</v>
      </c>
      <c r="M60" s="1">
        <f t="shared" si="12"/>
        <v>8.061394806251576E-6</v>
      </c>
      <c r="N60" s="1">
        <f t="shared" si="13"/>
        <v>8.0605259779246405E-6</v>
      </c>
      <c r="O60" s="1">
        <f t="shared" si="14"/>
        <v>8.0596572442458187E-6</v>
      </c>
      <c r="P60" s="1">
        <f t="shared" si="15"/>
        <v>8.0587886041959047E-6</v>
      </c>
    </row>
    <row r="61" spans="1:16" x14ac:dyDescent="0.2">
      <c r="A61" s="31">
        <f t="shared" si="16"/>
        <v>-78</v>
      </c>
      <c r="B61" s="31">
        <f t="shared" si="1"/>
        <v>1.4930441677094274E-4</v>
      </c>
      <c r="C61" s="31">
        <f t="shared" si="2"/>
        <v>0.79405520263399521</v>
      </c>
      <c r="D61" s="31">
        <f t="shared" si="3"/>
        <v>1.0000000000000001E-5</v>
      </c>
      <c r="E61" s="31">
        <f t="shared" si="4"/>
        <v>7.9405520263399534E-6</v>
      </c>
      <c r="F61" s="1">
        <f t="shared" si="5"/>
        <v>7.945088814842336E-6</v>
      </c>
      <c r="G61" s="1">
        <f t="shared" si="6"/>
        <v>8.0666072470356793E-6</v>
      </c>
      <c r="H61" s="1">
        <f t="shared" si="7"/>
        <v>8.0962915645942489E-6</v>
      </c>
      <c r="I61" s="1">
        <f t="shared" si="8"/>
        <v>8.0648215513881658E-6</v>
      </c>
      <c r="J61" s="1">
        <f t="shared" si="9"/>
        <v>8.0639301756776889E-6</v>
      </c>
      <c r="K61" s="1">
        <f t="shared" si="10"/>
        <v>8.0630389665353687E-6</v>
      </c>
      <c r="L61" s="1">
        <f t="shared" si="11"/>
        <v>8.0621478598027606E-6</v>
      </c>
      <c r="M61" s="1">
        <f t="shared" si="12"/>
        <v>8.061256848522812E-6</v>
      </c>
      <c r="N61" s="1">
        <f t="shared" si="13"/>
        <v>8.0603659336976273E-6</v>
      </c>
      <c r="O61" s="1">
        <f t="shared" si="14"/>
        <v>8.0594751183435399E-6</v>
      </c>
      <c r="P61" s="1">
        <f t="shared" si="15"/>
        <v>8.0585844014405697E-6</v>
      </c>
    </row>
    <row r="62" spans="1:16" x14ac:dyDescent="0.2">
      <c r="A62" s="31">
        <f t="shared" si="16"/>
        <v>-77</v>
      </c>
      <c r="B62" s="31">
        <f t="shared" si="1"/>
        <v>1.5291050688902598E-4</v>
      </c>
      <c r="C62" s="31">
        <f t="shared" si="2"/>
        <v>0.79404860935949895</v>
      </c>
      <c r="D62" s="31">
        <f t="shared" si="3"/>
        <v>1.0000000000000001E-5</v>
      </c>
      <c r="E62" s="31">
        <f t="shared" si="4"/>
        <v>7.9404860935949906E-6</v>
      </c>
      <c r="F62" s="1">
        <f t="shared" si="5"/>
        <v>7.9451056597796412E-6</v>
      </c>
      <c r="G62" s="1">
        <f t="shared" si="6"/>
        <v>8.0666013766707568E-6</v>
      </c>
      <c r="H62" s="1">
        <f t="shared" si="7"/>
        <v>8.0962626152125353E-6</v>
      </c>
      <c r="I62" s="1">
        <f t="shared" si="8"/>
        <v>8.064769746806103E-6</v>
      </c>
      <c r="J62" s="1">
        <f t="shared" si="9"/>
        <v>8.0638554116997197E-6</v>
      </c>
      <c r="K62" s="1">
        <f t="shared" si="10"/>
        <v>8.0629412483019359E-6</v>
      </c>
      <c r="L62" s="1">
        <f t="shared" si="11"/>
        <v>8.0620271924538212E-6</v>
      </c>
      <c r="M62" s="1">
        <f t="shared" si="12"/>
        <v>8.0611132371975504E-6</v>
      </c>
      <c r="N62" s="1">
        <f t="shared" si="13"/>
        <v>8.0601993835343706E-6</v>
      </c>
      <c r="O62" s="1">
        <f t="shared" si="14"/>
        <v>8.059285634479697E-6</v>
      </c>
      <c r="P62" s="1">
        <f t="shared" si="15"/>
        <v>8.0583719890127027E-6</v>
      </c>
    </row>
    <row r="63" spans="1:16" x14ac:dyDescent="0.2">
      <c r="A63" s="31">
        <f t="shared" si="16"/>
        <v>-76</v>
      </c>
      <c r="B63" s="31">
        <f t="shared" si="1"/>
        <v>1.5665293995703947E-4</v>
      </c>
      <c r="C63" s="31">
        <f t="shared" si="2"/>
        <v>0.79404176685724925</v>
      </c>
      <c r="D63" s="31">
        <f t="shared" si="3"/>
        <v>1.0000000000000001E-5</v>
      </c>
      <c r="E63" s="31">
        <f t="shared" si="4"/>
        <v>7.940417668572493E-6</v>
      </c>
      <c r="F63" s="1">
        <f t="shared" si="5"/>
        <v>7.9451228295722979E-6</v>
      </c>
      <c r="G63" s="1">
        <f t="shared" si="6"/>
        <v>8.0665949370574421E-6</v>
      </c>
      <c r="H63" s="1">
        <f t="shared" si="7"/>
        <v>8.09623219224853E-6</v>
      </c>
      <c r="I63" s="1">
        <f t="shared" si="8"/>
        <v>8.0647155757785202E-6</v>
      </c>
      <c r="J63" s="1">
        <f t="shared" si="9"/>
        <v>8.063777383187254E-6</v>
      </c>
      <c r="K63" s="1">
        <f t="shared" si="10"/>
        <v>8.0628393677846721E-6</v>
      </c>
      <c r="L63" s="1">
        <f t="shared" si="11"/>
        <v>8.0619014654112967E-6</v>
      </c>
      <c r="M63" s="1">
        <f t="shared" si="12"/>
        <v>8.0609636691084539E-6</v>
      </c>
      <c r="N63" s="1">
        <f t="shared" si="13"/>
        <v>8.0600259798764506E-6</v>
      </c>
      <c r="O63" s="1">
        <f t="shared" si="14"/>
        <v>8.059088400729701E-6</v>
      </c>
      <c r="P63" s="1">
        <f t="shared" si="15"/>
        <v>8.0581509306464579E-6</v>
      </c>
    </row>
    <row r="64" spans="1:16" x14ac:dyDescent="0.2">
      <c r="A64" s="31">
        <f t="shared" si="16"/>
        <v>-75</v>
      </c>
      <c r="B64" s="31">
        <f t="shared" si="1"/>
        <v>1.6053879298615707E-4</v>
      </c>
      <c r="C64" s="31">
        <f t="shared" si="2"/>
        <v>0.79403466219456131</v>
      </c>
      <c r="D64" s="31">
        <f t="shared" si="3"/>
        <v>1.0000000000000001E-5</v>
      </c>
      <c r="E64" s="31">
        <f t="shared" si="4"/>
        <v>7.9403466219456137E-6</v>
      </c>
      <c r="F64" s="1">
        <f t="shared" si="5"/>
        <v>7.9451403326266389E-6</v>
      </c>
      <c r="G64" s="1">
        <f t="shared" si="6"/>
        <v>8.0665878892239932E-6</v>
      </c>
      <c r="H64" s="1">
        <f t="shared" si="7"/>
        <v>8.0962002089224744E-6</v>
      </c>
      <c r="I64" s="1">
        <f t="shared" si="8"/>
        <v>8.0646589044004434E-6</v>
      </c>
      <c r="J64" s="1">
        <f t="shared" si="9"/>
        <v>8.0636959088096317E-6</v>
      </c>
      <c r="K64" s="1">
        <f t="shared" si="10"/>
        <v>8.0627330962545119E-6</v>
      </c>
      <c r="L64" s="1">
        <f t="shared" si="11"/>
        <v>8.0617704025749859E-6</v>
      </c>
      <c r="M64" s="1">
        <f t="shared" si="12"/>
        <v>8.0608078208114465E-6</v>
      </c>
      <c r="N64" s="1">
        <f t="shared" si="13"/>
        <v>8.0598453519631707E-6</v>
      </c>
      <c r="O64" s="1">
        <f t="shared" si="14"/>
        <v>8.0588829990434798E-6</v>
      </c>
      <c r="P64" s="1">
        <f t="shared" si="15"/>
        <v>8.0579207610296154E-6</v>
      </c>
    </row>
    <row r="65" spans="1:16" x14ac:dyDescent="0.2">
      <c r="A65" s="31">
        <f t="shared" si="16"/>
        <v>-74</v>
      </c>
      <c r="B65" s="31">
        <f t="shared" si="1"/>
        <v>1.6457561219606831E-4</v>
      </c>
      <c r="C65" s="31">
        <f t="shared" si="2"/>
        <v>0.79402728158160363</v>
      </c>
      <c r="D65" s="31">
        <f t="shared" si="3"/>
        <v>1.0000000000000001E-5</v>
      </c>
      <c r="E65" s="31">
        <f t="shared" si="4"/>
        <v>7.9402728158160368E-6</v>
      </c>
      <c r="F65" s="1">
        <f t="shared" si="5"/>
        <v>7.9451581776226598E-6</v>
      </c>
      <c r="G65" s="1">
        <f t="shared" si="6"/>
        <v>8.0665801912986255E-6</v>
      </c>
      <c r="H65" s="1">
        <f t="shared" si="7"/>
        <v>8.0961665723562214E-6</v>
      </c>
      <c r="I65" s="1">
        <f t="shared" si="8"/>
        <v>8.0645995895188068E-6</v>
      </c>
      <c r="J65" s="1">
        <f t="shared" si="9"/>
        <v>8.0636107948179629E-6</v>
      </c>
      <c r="K65" s="1">
        <f t="shared" si="10"/>
        <v>8.0626221893966092E-6</v>
      </c>
      <c r="L65" s="1">
        <f t="shared" si="11"/>
        <v>8.0616337090939497E-6</v>
      </c>
      <c r="M65" s="1">
        <f t="shared" si="12"/>
        <v>8.0606453469493405E-6</v>
      </c>
      <c r="N65" s="1">
        <f t="shared" si="13"/>
        <v>8.0596571039609335E-6</v>
      </c>
      <c r="O65" s="1">
        <f t="shared" si="14"/>
        <v>8.0586689831408627E-6</v>
      </c>
      <c r="P65" s="1">
        <f t="shared" si="15"/>
        <v>8.0576809834652465E-6</v>
      </c>
    </row>
    <row r="66" spans="1:16" x14ac:dyDescent="0.2">
      <c r="A66" s="31">
        <f t="shared" si="16"/>
        <v>-73</v>
      </c>
      <c r="B66" s="31">
        <f t="shared" si="1"/>
        <v>1.6877145101043621E-4</v>
      </c>
      <c r="C66" s="31">
        <f t="shared" si="2"/>
        <v>0.79401961030201618</v>
      </c>
      <c r="D66" s="31">
        <f t="shared" si="3"/>
        <v>1.0000000000000001E-5</v>
      </c>
      <c r="E66" s="31">
        <f t="shared" si="4"/>
        <v>7.9401961030201617E-6</v>
      </c>
      <c r="F66" s="1">
        <f t="shared" si="5"/>
        <v>7.9451763735247661E-6</v>
      </c>
      <c r="G66" s="1">
        <f t="shared" si="6"/>
        <v>8.066571798262041E-6</v>
      </c>
      <c r="H66" s="1">
        <f t="shared" si="7"/>
        <v>8.0961311830657192E-6</v>
      </c>
      <c r="I66" s="1">
        <f t="shared" si="8"/>
        <v>8.0645374779690387E-6</v>
      </c>
      <c r="J66" s="1">
        <f t="shared" si="9"/>
        <v>8.0635218340241737E-6</v>
      </c>
      <c r="K66" s="1">
        <f t="shared" si="10"/>
        <v>8.0625063860321258E-6</v>
      </c>
      <c r="L66" s="1">
        <f t="shared" si="11"/>
        <v>8.0614910698313132E-6</v>
      </c>
      <c r="M66" s="1">
        <f t="shared" si="12"/>
        <v>8.0604758784599517E-6</v>
      </c>
      <c r="N66" s="1">
        <f t="shared" si="13"/>
        <v>8.0594608129149618E-6</v>
      </c>
      <c r="O66" s="1">
        <f t="shared" si="14"/>
        <v>8.0584458762071612E-6</v>
      </c>
      <c r="P66" s="1">
        <f t="shared" si="15"/>
        <v>8.0574310673114518E-6</v>
      </c>
    </row>
    <row r="67" spans="1:16" x14ac:dyDescent="0.2">
      <c r="A67" s="31">
        <f t="shared" si="16"/>
        <v>-72</v>
      </c>
      <c r="B67" s="31">
        <f t="shared" si="1"/>
        <v>1.731349116987677E-4</v>
      </c>
      <c r="C67" s="31">
        <f t="shared" si="2"/>
        <v>0.79401163263687302</v>
      </c>
      <c r="D67" s="31">
        <f t="shared" si="3"/>
        <v>1.0000000000000001E-5</v>
      </c>
      <c r="E67" s="31">
        <f t="shared" si="4"/>
        <v>7.940116326368731E-6</v>
      </c>
      <c r="F67" s="1">
        <f t="shared" si="5"/>
        <v>7.9451949295930437E-6</v>
      </c>
      <c r="G67" s="1">
        <f t="shared" si="6"/>
        <v>8.0665626616756273E-6</v>
      </c>
      <c r="H67" s="1">
        <f t="shared" si="7"/>
        <v>8.0960939344042106E-6</v>
      </c>
      <c r="I67" s="1">
        <f t="shared" si="8"/>
        <v>8.0644724057377608E-6</v>
      </c>
      <c r="J67" s="1">
        <f t="shared" si="9"/>
        <v>8.0634288046814249E-6</v>
      </c>
      <c r="K67" s="1">
        <f t="shared" si="10"/>
        <v>8.0623854067167066E-6</v>
      </c>
      <c r="L67" s="1">
        <f t="shared" si="11"/>
        <v>8.0613421476811279E-6</v>
      </c>
      <c r="M67" s="1">
        <f t="shared" si="12"/>
        <v>8.0602990206116543E-6</v>
      </c>
      <c r="N67" s="1">
        <f t="shared" si="13"/>
        <v>8.0592560265038377E-6</v>
      </c>
      <c r="O67" s="1">
        <f t="shared" si="14"/>
        <v>8.0582131683670724E-6</v>
      </c>
      <c r="P67" s="1">
        <f t="shared" si="15"/>
        <v>8.0571704451749072E-6</v>
      </c>
    </row>
    <row r="68" spans="1:16" x14ac:dyDescent="0.2">
      <c r="A68" s="31">
        <f t="shared" si="16"/>
        <v>-71</v>
      </c>
      <c r="B68" s="31">
        <f t="shared" si="1"/>
        <v>1.7767519107060494E-4</v>
      </c>
      <c r="C68" s="31">
        <f t="shared" si="2"/>
        <v>0.79400333178124904</v>
      </c>
      <c r="D68" s="31">
        <f t="shared" si="3"/>
        <v>1.0000000000000001E-5</v>
      </c>
      <c r="E68" s="31">
        <f t="shared" si="4"/>
        <v>7.9400333178124916E-6</v>
      </c>
      <c r="F68" s="1">
        <f t="shared" si="5"/>
        <v>7.9452138553950229E-6</v>
      </c>
      <c r="G68" s="1">
        <f t="shared" si="6"/>
        <v>8.0665527293825801E-6</v>
      </c>
      <c r="H68" s="1">
        <f t="shared" si="7"/>
        <v>8.0960547119505785E-6</v>
      </c>
      <c r="I68" s="1">
        <f t="shared" si="8"/>
        <v>8.0644041970433445E-6</v>
      </c>
      <c r="J68" s="1">
        <f t="shared" si="9"/>
        <v>8.0633314692549426E-6</v>
      </c>
      <c r="K68" s="1">
        <f t="shared" si="10"/>
        <v>8.0622589522019141E-6</v>
      </c>
      <c r="L68" s="1">
        <f t="shared" si="11"/>
        <v>8.0611865817207763E-6</v>
      </c>
      <c r="M68" s="1">
        <f t="shared" si="12"/>
        <v>8.0601143508471091E-6</v>
      </c>
      <c r="N68" s="1">
        <f t="shared" si="13"/>
        <v>8.0590422605749666E-6</v>
      </c>
      <c r="O68" s="1">
        <f t="shared" si="14"/>
        <v>8.0579703139121664E-6</v>
      </c>
      <c r="P68" s="1">
        <f t="shared" si="15"/>
        <v>8.0568985098307846E-6</v>
      </c>
    </row>
    <row r="69" spans="1:16" x14ac:dyDescent="0.2">
      <c r="A69" s="31">
        <f t="shared" si="16"/>
        <v>-70</v>
      </c>
      <c r="B69" s="31">
        <f t="shared" si="1"/>
        <v>1.8240213067951888E-4</v>
      </c>
      <c r="C69" s="31">
        <f t="shared" si="2"/>
        <v>0.79399468975255705</v>
      </c>
      <c r="D69" s="31">
        <f t="shared" si="3"/>
        <v>1.0000000000000001E-5</v>
      </c>
      <c r="E69" s="31">
        <f t="shared" si="4"/>
        <v>7.9399468975255714E-6</v>
      </c>
      <c r="F69" s="1">
        <f t="shared" si="5"/>
        <v>7.9452331608180227E-6</v>
      </c>
      <c r="G69" s="1">
        <f t="shared" si="6"/>
        <v>8.0665419451788991E-6</v>
      </c>
      <c r="H69" s="1">
        <f t="shared" si="7"/>
        <v>8.0960133928366478E-6</v>
      </c>
      <c r="I69" s="1">
        <f t="shared" si="8"/>
        <v>8.0643326633250392E-6</v>
      </c>
      <c r="J69" s="1">
        <f t="shared" si="9"/>
        <v>8.0632295730708066E-6</v>
      </c>
      <c r="K69" s="1">
        <f t="shared" si="10"/>
        <v>8.0621267017441181E-6</v>
      </c>
      <c r="L69" s="1">
        <f t="shared" si="11"/>
        <v>8.0610239851803626E-6</v>
      </c>
      <c r="M69" s="1">
        <f t="shared" si="12"/>
        <v>8.0599214164135802E-6</v>
      </c>
      <c r="N69" s="1">
        <f t="shared" si="13"/>
        <v>8.0588189964361768E-6</v>
      </c>
      <c r="O69" s="1">
        <f t="shared" si="14"/>
        <v>8.0577167282542383E-6</v>
      </c>
      <c r="P69" s="1">
        <f t="shared" si="15"/>
        <v>8.0566146108382098E-6</v>
      </c>
    </row>
    <row r="70" spans="1:16" x14ac:dyDescent="0.2">
      <c r="A70" s="31">
        <f t="shared" si="16"/>
        <v>-69</v>
      </c>
      <c r="B70" s="31">
        <f t="shared" si="1"/>
        <v>1.8732627205334548E-4</v>
      </c>
      <c r="C70" s="31">
        <f t="shared" si="2"/>
        <v>0.79398568728971075</v>
      </c>
      <c r="D70" s="31">
        <f t="shared" si="3"/>
        <v>1.0000000000000001E-5</v>
      </c>
      <c r="E70" s="31">
        <f t="shared" si="4"/>
        <v>7.9398568728971081E-6</v>
      </c>
      <c r="F70" s="1">
        <f t="shared" si="5"/>
        <v>7.945252856082053E-6</v>
      </c>
      <c r="G70" s="1">
        <f t="shared" si="6"/>
        <v>8.0665302484507098E-6</v>
      </c>
      <c r="H70" s="1">
        <f t="shared" si="7"/>
        <v>8.0959698450064398E-6</v>
      </c>
      <c r="I70" s="1">
        <f t="shared" si="8"/>
        <v>8.0642576021301578E-6</v>
      </c>
      <c r="J70" s="1">
        <f t="shared" si="9"/>
        <v>8.0631228428287696E-6</v>
      </c>
      <c r="K70" s="1">
        <f t="shared" si="10"/>
        <v>8.0619883112433972E-6</v>
      </c>
      <c r="L70" s="1">
        <f t="shared" si="11"/>
        <v>8.0608539432081453E-6</v>
      </c>
      <c r="M70" s="1">
        <f t="shared" si="12"/>
        <v>8.0597197317553567E-6</v>
      </c>
      <c r="N70" s="1">
        <f t="shared" si="13"/>
        <v>8.0585856778756125E-6</v>
      </c>
      <c r="O70" s="1">
        <f t="shared" si="14"/>
        <v>8.0574517845730931E-6</v>
      </c>
      <c r="P70" s="1">
        <f t="shared" si="15"/>
        <v>8.0563180508164444E-6</v>
      </c>
    </row>
    <row r="71" spans="1:16" x14ac:dyDescent="0.2">
      <c r="A71" s="31">
        <f t="shared" si="16"/>
        <v>-68</v>
      </c>
      <c r="B71" s="31">
        <f t="shared" si="1"/>
        <v>1.9245891753463302E-4</v>
      </c>
      <c r="C71" s="31">
        <f t="shared" si="2"/>
        <v>0.79397630374205219</v>
      </c>
      <c r="D71" s="31">
        <f t="shared" si="3"/>
        <v>1.0000000000000001E-5</v>
      </c>
      <c r="E71" s="31">
        <f t="shared" si="4"/>
        <v>7.9397630374205233E-6</v>
      </c>
      <c r="F71" s="1">
        <f t="shared" si="5"/>
        <v>7.9452729517533382E-6</v>
      </c>
      <c r="G71" s="1">
        <f t="shared" si="6"/>
        <v>8.0665175737740465E-6</v>
      </c>
      <c r="H71" s="1">
        <f t="shared" si="7"/>
        <v>8.0959239263993867E-6</v>
      </c>
      <c r="I71" s="1">
        <f t="shared" si="8"/>
        <v>8.0641787958874712E-6</v>
      </c>
      <c r="J71" s="1">
        <f t="shared" si="9"/>
        <v>8.0630109849632532E-6</v>
      </c>
      <c r="K71" s="1">
        <f t="shared" si="10"/>
        <v>8.0618434111926395E-6</v>
      </c>
      <c r="L71" s="1">
        <f t="shared" si="11"/>
        <v>8.0606760104082934E-6</v>
      </c>
      <c r="M71" s="1">
        <f t="shared" si="12"/>
        <v>8.0595087756406668E-6</v>
      </c>
      <c r="N71" s="1">
        <f t="shared" si="13"/>
        <v>8.0583417078783319E-6</v>
      </c>
      <c r="O71" s="1">
        <f t="shared" si="14"/>
        <v>8.0571748101233682E-6</v>
      </c>
      <c r="P71" s="1">
        <f t="shared" si="15"/>
        <v>8.0560080813424262E-6</v>
      </c>
    </row>
    <row r="72" spans="1:16" x14ac:dyDescent="0.2">
      <c r="A72" s="31">
        <f t="shared" ref="A72:A103" si="17">A71+1</f>
        <v>-67</v>
      </c>
      <c r="B72" s="31">
        <f t="shared" si="1"/>
        <v>1.9781219739275368E-4</v>
      </c>
      <c r="C72" s="31">
        <f t="shared" si="2"/>
        <v>0.79396651694683373</v>
      </c>
      <c r="D72" s="31">
        <f t="shared" si="3"/>
        <v>1.0000000000000001E-5</v>
      </c>
      <c r="E72" s="31">
        <f t="shared" si="4"/>
        <v>7.9396651694683386E-6</v>
      </c>
      <c r="F72" s="1">
        <f t="shared" si="5"/>
        <v>7.9452934587584915E-6</v>
      </c>
      <c r="G72" s="1">
        <f t="shared" si="6"/>
        <v>8.0665038504725546E-6</v>
      </c>
      <c r="H72" s="1">
        <f t="shared" si="7"/>
        <v>8.0958754840485751E-6</v>
      </c>
      <c r="I72" s="1">
        <f t="shared" si="8"/>
        <v>8.0640960105533702E-6</v>
      </c>
      <c r="J72" s="1">
        <f t="shared" si="9"/>
        <v>8.0628936838346023E-6</v>
      </c>
      <c r="K72" s="1">
        <f t="shared" si="10"/>
        <v>8.0616916044145115E-6</v>
      </c>
      <c r="L72" s="1">
        <f t="shared" si="11"/>
        <v>8.0604897081241349E-6</v>
      </c>
      <c r="M72" s="1">
        <f t="shared" si="12"/>
        <v>8.0592879879918288E-6</v>
      </c>
      <c r="N72" s="1">
        <f t="shared" si="13"/>
        <v>8.058086445003936E-6</v>
      </c>
      <c r="O72" s="1">
        <f t="shared" si="14"/>
        <v>8.0568850821602152E-6</v>
      </c>
      <c r="P72" s="1">
        <f t="shared" si="15"/>
        <v>8.0556838984251111E-6</v>
      </c>
    </row>
    <row r="73" spans="1:16" x14ac:dyDescent="0.2">
      <c r="A73" s="31">
        <f t="shared" si="17"/>
        <v>-66</v>
      </c>
      <c r="B73" s="31">
        <f t="shared" si="1"/>
        <v>2.0339914395820931E-4</v>
      </c>
      <c r="C73" s="31">
        <f t="shared" si="2"/>
        <v>0.79395630309388932</v>
      </c>
      <c r="D73" s="31">
        <f t="shared" si="3"/>
        <v>1.0000000000023196E-5</v>
      </c>
      <c r="E73" s="31">
        <f t="shared" si="4"/>
        <v>7.9395630309573091E-6</v>
      </c>
      <c r="F73" s="1">
        <f t="shared" si="5"/>
        <v>7.9453143884177864E-6</v>
      </c>
      <c r="G73" s="1">
        <f t="shared" si="6"/>
        <v>8.0664890021468013E-6</v>
      </c>
      <c r="H73" s="1">
        <f t="shared" si="7"/>
        <v>8.0958243531025505E-6</v>
      </c>
      <c r="I73" s="1">
        <f t="shared" si="8"/>
        <v>8.0640089941342247E-6</v>
      </c>
      <c r="J73" s="1">
        <f t="shared" si="9"/>
        <v>8.0627705997489998E-6</v>
      </c>
      <c r="K73" s="1">
        <f t="shared" si="10"/>
        <v>8.0615324635795886E-6</v>
      </c>
      <c r="L73" s="1">
        <f t="shared" si="11"/>
        <v>8.0602945214551901E-6</v>
      </c>
      <c r="M73" s="1">
        <f t="shared" si="12"/>
        <v>8.0590567664018262E-6</v>
      </c>
      <c r="N73" s="1">
        <f t="shared" si="13"/>
        <v>8.0578191994033698E-6</v>
      </c>
      <c r="O73" s="1">
        <f t="shared" si="14"/>
        <v>8.0565818234570182E-6</v>
      </c>
      <c r="P73" s="1">
        <f t="shared" si="15"/>
        <v>8.0553446375247647E-6</v>
      </c>
    </row>
    <row r="74" spans="1:16" x14ac:dyDescent="0.2">
      <c r="A74" s="31">
        <f t="shared" si="17"/>
        <v>-65</v>
      </c>
      <c r="B74" s="31">
        <f t="shared" si="1"/>
        <v>2.0923377363227838E-4</v>
      </c>
      <c r="C74" s="31">
        <f t="shared" si="2"/>
        <v>0.79394563657593586</v>
      </c>
      <c r="D74" s="31">
        <f t="shared" si="3"/>
        <v>1.0000001388794388E-5</v>
      </c>
      <c r="E74" s="31">
        <f t="shared" si="4"/>
        <v>7.9394574683866022E-6</v>
      </c>
      <c r="F74" s="1">
        <f t="shared" si="5"/>
        <v>7.9453368558123541E-6</v>
      </c>
      <c r="G74" s="1">
        <f t="shared" si="6"/>
        <v>8.0664740663056886E-6</v>
      </c>
      <c r="H74" s="1">
        <f t="shared" si="7"/>
        <v>8.0957714799637067E-6</v>
      </c>
      <c r="I74" s="1">
        <f t="shared" si="8"/>
        <v>8.0639185948490551E-6</v>
      </c>
      <c r="J74" s="1">
        <f t="shared" si="9"/>
        <v>8.0626424863881391E-6</v>
      </c>
      <c r="K74" s="1">
        <f t="shared" si="10"/>
        <v>8.0613666479038268E-6</v>
      </c>
      <c r="L74" s="1">
        <f t="shared" si="11"/>
        <v>8.0600910152232299E-6</v>
      </c>
      <c r="M74" s="1">
        <f t="shared" si="12"/>
        <v>8.0588155813697751E-6</v>
      </c>
      <c r="N74" s="1">
        <f t="shared" si="13"/>
        <v>8.0575403473245926E-6</v>
      </c>
      <c r="O74" s="1">
        <f t="shared" si="14"/>
        <v>8.0562653160820388E-6</v>
      </c>
      <c r="P74" s="1">
        <f t="shared" si="15"/>
        <v>8.0549904866013912E-6</v>
      </c>
    </row>
    <row r="75" spans="1:16" x14ac:dyDescent="0.2">
      <c r="A75" s="31">
        <f t="shared" si="17"/>
        <v>-64</v>
      </c>
      <c r="B75" s="31">
        <f t="shared" si="1"/>
        <v>2.1533117774359331E-4</v>
      </c>
      <c r="C75" s="31">
        <f t="shared" si="2"/>
        <v>0.79393448982273707</v>
      </c>
      <c r="D75" s="31">
        <f t="shared" si="3"/>
        <v>1.0011253517471926E-5</v>
      </c>
      <c r="E75" s="31">
        <f t="shared" si="4"/>
        <v>7.9482794538801558E-6</v>
      </c>
      <c r="F75" s="1">
        <f t="shared" si="5"/>
        <v>7.9542988847812812E-6</v>
      </c>
      <c r="G75" s="1">
        <f t="shared" si="6"/>
        <v>8.0755331925104476E-6</v>
      </c>
      <c r="H75" s="1">
        <f t="shared" si="7"/>
        <v>8.1048238246785182E-6</v>
      </c>
      <c r="I75" s="1">
        <f t="shared" si="8"/>
        <v>8.0728957951505664E-6</v>
      </c>
      <c r="J75" s="1">
        <f t="shared" si="9"/>
        <v>8.0715787446216247E-6</v>
      </c>
      <c r="K75" s="1">
        <f t="shared" si="10"/>
        <v>8.0702619770711204E-6</v>
      </c>
      <c r="L75" s="1">
        <f t="shared" si="11"/>
        <v>8.0689454282516027E-6</v>
      </c>
      <c r="M75" s="1">
        <f t="shared" si="12"/>
        <v>8.0676290911757562E-6</v>
      </c>
      <c r="N75" s="1">
        <f t="shared" si="13"/>
        <v>8.0663129668227544E-6</v>
      </c>
      <c r="O75" s="1">
        <f t="shared" si="14"/>
        <v>8.0649970581871773E-6</v>
      </c>
      <c r="P75" s="1">
        <f t="shared" si="15"/>
        <v>8.063681364224098E-6</v>
      </c>
    </row>
    <row r="76" spans="1:16" x14ac:dyDescent="0.2">
      <c r="A76" s="31">
        <f t="shared" si="17"/>
        <v>-63</v>
      </c>
      <c r="B76" s="31">
        <f t="shared" si="1"/>
        <v>2.2170762336024054E-4</v>
      </c>
      <c r="C76" s="31">
        <f t="shared" si="2"/>
        <v>0.79392283311710476</v>
      </c>
      <c r="D76" s="31">
        <f t="shared" si="3"/>
        <v>2.2340980408667959E-5</v>
      </c>
      <c r="E76" s="31">
        <f t="shared" si="4"/>
        <v>1.77370144606634E-5</v>
      </c>
      <c r="F76" s="1">
        <f t="shared" si="5"/>
        <v>1.7750757516871785E-5</v>
      </c>
      <c r="G76" s="1">
        <f t="shared" si="6"/>
        <v>1.802121075155848E-5</v>
      </c>
      <c r="H76" s="1">
        <f t="shared" si="7"/>
        <v>1.8086482455942685E-5</v>
      </c>
      <c r="I76" s="1">
        <f t="shared" si="8"/>
        <v>1.8015140456403133E-5</v>
      </c>
      <c r="J76" s="1">
        <f t="shared" si="9"/>
        <v>1.8012109032725078E-5</v>
      </c>
      <c r="K76" s="1">
        <f t="shared" si="10"/>
        <v>1.8009078271134074E-5</v>
      </c>
      <c r="L76" s="1">
        <f t="shared" si="11"/>
        <v>1.8006048028250427E-5</v>
      </c>
      <c r="M76" s="1">
        <f t="shared" si="12"/>
        <v>1.8003018288474109E-5</v>
      </c>
      <c r="N76" s="1">
        <f t="shared" si="13"/>
        <v>1.7999989053982643E-5</v>
      </c>
      <c r="O76" s="1">
        <f t="shared" si="14"/>
        <v>1.7996960331450865E-5</v>
      </c>
      <c r="P76" s="1">
        <f t="shared" si="15"/>
        <v>1.7993932118539416E-5</v>
      </c>
    </row>
    <row r="77" spans="1:16" x14ac:dyDescent="0.2">
      <c r="A77" s="31">
        <f t="shared" si="17"/>
        <v>-62</v>
      </c>
      <c r="B77" s="31">
        <f t="shared" si="1"/>
        <v>2.2838066532478838E-4</v>
      </c>
      <c r="C77" s="31">
        <f t="shared" si="2"/>
        <v>0.79391063439043119</v>
      </c>
      <c r="D77" s="31">
        <f t="shared" si="3"/>
        <v>1.8415638888734181E-3</v>
      </c>
      <c r="E77" s="31">
        <f t="shared" si="4"/>
        <v>1.4620371552860048E-3</v>
      </c>
      <c r="F77" s="1">
        <f t="shared" si="5"/>
        <v>1.4631966461704973E-3</v>
      </c>
      <c r="G77" s="1">
        <f t="shared" si="6"/>
        <v>1.485482151746414E-3</v>
      </c>
      <c r="H77" s="1">
        <f t="shared" si="7"/>
        <v>1.4908544663153934E-3</v>
      </c>
      <c r="I77" s="1">
        <f t="shared" si="8"/>
        <v>1.4849658238820236E-3</v>
      </c>
      <c r="J77" s="1">
        <f t="shared" si="9"/>
        <v>1.4847079710011398E-3</v>
      </c>
      <c r="K77" s="1">
        <f t="shared" si="10"/>
        <v>1.4844501754223644E-3</v>
      </c>
      <c r="L77" s="1">
        <f t="shared" si="11"/>
        <v>1.484192425326376E-3</v>
      </c>
      <c r="M77" s="1">
        <f t="shared" si="12"/>
        <v>1.4839347194265987E-3</v>
      </c>
      <c r="N77" s="1">
        <f t="shared" si="13"/>
        <v>1.4836770579018297E-3</v>
      </c>
      <c r="O77" s="1">
        <f t="shared" si="14"/>
        <v>1.4834194413015556E-3</v>
      </c>
      <c r="P77" s="1">
        <f t="shared" si="15"/>
        <v>1.4831618694322514E-3</v>
      </c>
    </row>
    <row r="78" spans="1:16" x14ac:dyDescent="0.2">
      <c r="A78" s="31">
        <f t="shared" si="17"/>
        <v>-61</v>
      </c>
      <c r="B78" s="31">
        <f t="shared" si="1"/>
        <v>2.3536927096414969E-4</v>
      </c>
      <c r="C78" s="31">
        <f t="shared" si="2"/>
        <v>0.79389785899510235</v>
      </c>
      <c r="D78" s="31">
        <f t="shared" si="3"/>
        <v>3.6797944117144238E-2</v>
      </c>
      <c r="E78" s="31">
        <f t="shared" si="4"/>
        <v>2.9213809050022233E-2</v>
      </c>
      <c r="F78" s="1">
        <f t="shared" si="5"/>
        <v>2.9237533457521725E-2</v>
      </c>
      <c r="G78" s="1">
        <f t="shared" si="6"/>
        <v>2.9682674267067988E-2</v>
      </c>
      <c r="H78" s="1">
        <f t="shared" si="7"/>
        <v>2.9789855201153542E-2</v>
      </c>
      <c r="I78" s="1">
        <f t="shared" si="8"/>
        <v>2.9672022763343991E-2</v>
      </c>
      <c r="J78" s="1">
        <f t="shared" si="9"/>
        <v>2.9666703315351636E-2</v>
      </c>
      <c r="K78" s="1">
        <f t="shared" si="10"/>
        <v>2.9661385071328376E-2</v>
      </c>
      <c r="L78" s="1">
        <f t="shared" si="11"/>
        <v>2.9656067795089142E-2</v>
      </c>
      <c r="M78" s="1">
        <f t="shared" si="12"/>
        <v>2.9650751460910809E-2</v>
      </c>
      <c r="N78" s="1">
        <f t="shared" si="13"/>
        <v>2.9645436072350487E-2</v>
      </c>
      <c r="O78" s="1">
        <f t="shared" si="14"/>
        <v>2.9640121640371987E-2</v>
      </c>
      <c r="P78" s="1">
        <f t="shared" si="15"/>
        <v>2.9634808161092829E-2</v>
      </c>
    </row>
    <row r="79" spans="1:16" x14ac:dyDescent="0.2">
      <c r="A79" s="31">
        <f t="shared" si="17"/>
        <v>-60</v>
      </c>
      <c r="B79" s="31">
        <f t="shared" si="1"/>
        <v>2.4269395914102159E-4</v>
      </c>
      <c r="C79" s="31">
        <f t="shared" si="2"/>
        <v>0.79388446945075752</v>
      </c>
      <c r="D79" s="31">
        <f t="shared" si="3"/>
        <v>0.10001</v>
      </c>
      <c r="E79" s="31">
        <f t="shared" si="4"/>
        <v>7.9396385789770263E-2</v>
      </c>
      <c r="F79" s="1">
        <f t="shared" si="5"/>
        <v>7.94624407081784E-2</v>
      </c>
      <c r="G79" s="1">
        <f t="shared" si="6"/>
        <v>8.0671777703043387E-2</v>
      </c>
      <c r="H79" s="1">
        <f t="shared" si="7"/>
        <v>8.0962596135978004E-2</v>
      </c>
      <c r="I79" s="1">
        <f t="shared" si="8"/>
        <v>8.0641875457742221E-2</v>
      </c>
      <c r="J79" s="1">
        <f t="shared" si="9"/>
        <v>8.0626941728431184E-2</v>
      </c>
      <c r="K79" s="1">
        <f t="shared" si="10"/>
        <v>8.0612011444955528E-2</v>
      </c>
      <c r="L79" s="1">
        <f t="shared" si="11"/>
        <v>8.0597083965369298E-2</v>
      </c>
      <c r="M79" s="1">
        <f t="shared" si="12"/>
        <v>8.0582159219716301E-2</v>
      </c>
      <c r="N79" s="1">
        <f t="shared" si="13"/>
        <v>8.0567237217616716E-2</v>
      </c>
      <c r="O79" s="1">
        <f t="shared" si="14"/>
        <v>8.0552317988819552E-2</v>
      </c>
      <c r="P79" s="1">
        <f t="shared" si="15"/>
        <v>8.0537401522725899E-2</v>
      </c>
    </row>
    <row r="80" spans="1:16" x14ac:dyDescent="0.2">
      <c r="A80" s="31">
        <f t="shared" si="17"/>
        <v>-59</v>
      </c>
      <c r="B80" s="31">
        <f t="shared" si="1"/>
        <v>2.5037695556439596E-4</v>
      </c>
      <c r="C80" s="31">
        <f t="shared" si="2"/>
        <v>0.79387042516089834</v>
      </c>
      <c r="D80" s="31">
        <f t="shared" si="3"/>
        <v>3.6797944117144238E-2</v>
      </c>
      <c r="E80" s="31">
        <f t="shared" si="4"/>
        <v>2.9212799541324275E-2</v>
      </c>
      <c r="F80" s="1">
        <f t="shared" si="5"/>
        <v>2.9237709960332703E-2</v>
      </c>
      <c r="G80" s="1">
        <f t="shared" si="6"/>
        <v>2.9682493671433156E-2</v>
      </c>
      <c r="H80" s="1">
        <f t="shared" si="7"/>
        <v>2.9789312872939476E-2</v>
      </c>
      <c r="I80" s="1">
        <f t="shared" si="8"/>
        <v>2.9671122932413953E-2</v>
      </c>
      <c r="J80" s="1">
        <f t="shared" si="9"/>
        <v>2.9665444066702087E-2</v>
      </c>
      <c r="K80" s="1">
        <f t="shared" si="10"/>
        <v>2.9659766538201369E-2</v>
      </c>
      <c r="L80" s="1">
        <f t="shared" si="11"/>
        <v>2.9654090110696321E-2</v>
      </c>
      <c r="M80" s="1">
        <f t="shared" si="12"/>
        <v>2.9648414758428252E-2</v>
      </c>
      <c r="N80" s="1">
        <f t="shared" si="13"/>
        <v>2.9642740484917312E-2</v>
      </c>
      <c r="O80" s="1">
        <f t="shared" si="14"/>
        <v>2.9637067301089382E-2</v>
      </c>
      <c r="P80" s="1">
        <f t="shared" si="15"/>
        <v>2.9631395203025268E-2</v>
      </c>
    </row>
    <row r="81" spans="1:16" x14ac:dyDescent="0.2">
      <c r="A81" s="31">
        <f t="shared" si="17"/>
        <v>-58</v>
      </c>
      <c r="B81" s="31">
        <f t="shared" si="1"/>
        <v>2.5844236657001491E-4</v>
      </c>
      <c r="C81" s="31">
        <f t="shared" si="2"/>
        <v>0.7938556820958208</v>
      </c>
      <c r="D81" s="31">
        <f t="shared" si="3"/>
        <v>1.8415638888734181E-3</v>
      </c>
      <c r="E81" s="31">
        <f t="shared" si="4"/>
        <v>1.4619359571246397E-3</v>
      </c>
      <c r="F81" s="1">
        <f t="shared" si="5"/>
        <v>1.4632143178440423E-3</v>
      </c>
      <c r="G81" s="1">
        <f t="shared" si="6"/>
        <v>1.4854640235827947E-3</v>
      </c>
      <c r="H81" s="1">
        <f t="shared" si="7"/>
        <v>1.4908000740351457E-3</v>
      </c>
      <c r="I81" s="1">
        <f t="shared" si="8"/>
        <v>1.4848755917416E-3</v>
      </c>
      <c r="J81" s="1">
        <f t="shared" si="9"/>
        <v>1.4845817069635426E-3</v>
      </c>
      <c r="K81" s="1">
        <f t="shared" si="10"/>
        <v>1.4842878928773759E-3</v>
      </c>
      <c r="L81" s="1">
        <f t="shared" si="11"/>
        <v>1.483994137660707E-3</v>
      </c>
      <c r="M81" s="1">
        <f t="shared" si="12"/>
        <v>1.4837004400233733E-3</v>
      </c>
      <c r="N81" s="1">
        <f t="shared" si="13"/>
        <v>1.4834068001404429E-3</v>
      </c>
      <c r="O81" s="1">
        <f t="shared" si="14"/>
        <v>1.4831132185575812E-3</v>
      </c>
      <c r="P81" s="1">
        <f t="shared" si="15"/>
        <v>1.4828196950775585E-3</v>
      </c>
    </row>
    <row r="82" spans="1:16" x14ac:dyDescent="0.2">
      <c r="A82" s="31">
        <f t="shared" si="17"/>
        <v>-57</v>
      </c>
      <c r="B82" s="31">
        <f t="shared" si="1"/>
        <v>2.669163739257613E-4</v>
      </c>
      <c r="C82" s="31">
        <f t="shared" si="2"/>
        <v>0.79384019243721393</v>
      </c>
      <c r="D82" s="31">
        <f t="shared" si="3"/>
        <v>2.2340980408667959E-5</v>
      </c>
      <c r="E82" s="31">
        <f t="shared" si="4"/>
        <v>1.7735168186853E-5</v>
      </c>
      <c r="F82" s="1">
        <f t="shared" si="5"/>
        <v>1.7751079257417259E-5</v>
      </c>
      <c r="G82" s="1">
        <f t="shared" si="6"/>
        <v>1.8020879278222376E-5</v>
      </c>
      <c r="H82" s="1">
        <f t="shared" si="7"/>
        <v>1.8085489306526649E-5</v>
      </c>
      <c r="I82" s="1">
        <f t="shared" si="8"/>
        <v>1.8013493378218843E-5</v>
      </c>
      <c r="J82" s="1">
        <f t="shared" si="9"/>
        <v>1.800980452017289E-5</v>
      </c>
      <c r="K82" s="1">
        <f t="shared" si="10"/>
        <v>1.8006116569504232E-5</v>
      </c>
      <c r="L82" s="1">
        <f t="shared" si="11"/>
        <v>1.8002429382776457E-5</v>
      </c>
      <c r="M82" s="1">
        <f t="shared" si="12"/>
        <v>1.7998742944323422E-5</v>
      </c>
      <c r="N82" s="1">
        <f t="shared" si="13"/>
        <v>1.7995057256253957E-5</v>
      </c>
      <c r="O82" s="1">
        <f t="shared" si="14"/>
        <v>1.7991372325172498E-5</v>
      </c>
      <c r="P82" s="1">
        <f t="shared" si="15"/>
        <v>1.7987688148671414E-5</v>
      </c>
    </row>
    <row r="83" spans="1:16" x14ac:dyDescent="0.2">
      <c r="A83" s="31">
        <f t="shared" si="17"/>
        <v>-56</v>
      </c>
      <c r="B83" s="31">
        <f t="shared" si="1"/>
        <v>2.7582745362165475E-4</v>
      </c>
      <c r="C83" s="31">
        <f t="shared" si="2"/>
        <v>0.79382390417903392</v>
      </c>
      <c r="D83" s="31">
        <f t="shared" si="3"/>
        <v>1.0011253517471926E-5</v>
      </c>
      <c r="E83" s="31">
        <f t="shared" si="4"/>
        <v>7.9471723529656502E-6</v>
      </c>
      <c r="F83" s="1">
        <f t="shared" si="5"/>
        <v>7.954491256329746E-6</v>
      </c>
      <c r="G83" s="1">
        <f t="shared" si="6"/>
        <v>8.075333806243187E-6</v>
      </c>
      <c r="H83" s="1">
        <f t="shared" si="7"/>
        <v>8.1042276131884957E-6</v>
      </c>
      <c r="I83" s="1">
        <f t="shared" si="8"/>
        <v>8.0719074100170594E-6</v>
      </c>
      <c r="J83" s="1">
        <f t="shared" si="9"/>
        <v>8.0701960820300979E-6</v>
      </c>
      <c r="K83" s="1">
        <f t="shared" si="10"/>
        <v>8.0684851849559694E-6</v>
      </c>
      <c r="L83" s="1">
        <f t="shared" si="11"/>
        <v>8.0667746545126457E-6</v>
      </c>
      <c r="M83" s="1">
        <f t="shared" si="12"/>
        <v>8.0650644836725908E-6</v>
      </c>
      <c r="N83" s="1">
        <f t="shared" si="13"/>
        <v>8.0633546733732145E-6</v>
      </c>
      <c r="O83" s="1">
        <f t="shared" si="14"/>
        <v>8.0616452265662961E-6</v>
      </c>
      <c r="P83" s="1">
        <f t="shared" si="15"/>
        <v>8.0599361421654159E-6</v>
      </c>
    </row>
    <row r="84" spans="1:16" x14ac:dyDescent="0.2">
      <c r="A84" s="31">
        <f t="shared" si="17"/>
        <v>-55</v>
      </c>
      <c r="B84" s="31">
        <f t="shared" si="1"/>
        <v>2.8520662208129764E-4</v>
      </c>
      <c r="C84" s="31">
        <f t="shared" si="2"/>
        <v>0.79380676067839417</v>
      </c>
      <c r="D84" s="31">
        <f t="shared" si="3"/>
        <v>1.0000001388794388E-5</v>
      </c>
      <c r="E84" s="31">
        <f t="shared" si="4"/>
        <v>7.9380687092183153E-6</v>
      </c>
      <c r="F84" s="1">
        <f t="shared" si="5"/>
        <v>7.945577270662576E-6</v>
      </c>
      <c r="G84" s="1">
        <f t="shared" si="6"/>
        <v>8.0662229525371055E-6</v>
      </c>
      <c r="H84" s="1">
        <f t="shared" si="7"/>
        <v>8.095022492053548E-6</v>
      </c>
      <c r="I84" s="1">
        <f t="shared" si="8"/>
        <v>8.0626775774304547E-6</v>
      </c>
      <c r="J84" s="1">
        <f t="shared" si="9"/>
        <v>8.0609067976615287E-6</v>
      </c>
      <c r="K84" s="1">
        <f t="shared" si="10"/>
        <v>8.0591364748179022E-6</v>
      </c>
      <c r="L84" s="1">
        <f t="shared" si="11"/>
        <v>8.0573665446823824E-6</v>
      </c>
      <c r="M84" s="1">
        <f t="shared" si="12"/>
        <v>8.055597000227013E-6</v>
      </c>
      <c r="N84" s="1">
        <f t="shared" si="13"/>
        <v>8.0538278423795833E-6</v>
      </c>
      <c r="O84" s="1">
        <f t="shared" si="14"/>
        <v>8.0520590740798345E-6</v>
      </c>
      <c r="P84" s="1">
        <f t="shared" si="15"/>
        <v>8.0502906942340455E-6</v>
      </c>
    </row>
    <row r="85" spans="1:16" x14ac:dyDescent="0.2">
      <c r="A85" s="31">
        <f t="shared" si="17"/>
        <v>-54</v>
      </c>
      <c r="B85" s="31">
        <f t="shared" si="1"/>
        <v>2.9508771379581898E-4</v>
      </c>
      <c r="C85" s="31">
        <f t="shared" si="2"/>
        <v>0.79378870014918301</v>
      </c>
      <c r="D85" s="31">
        <f t="shared" si="3"/>
        <v>1.0000000000023196E-5</v>
      </c>
      <c r="E85" s="31">
        <f t="shared" si="4"/>
        <v>7.9378870015102429E-6</v>
      </c>
      <c r="F85" s="1">
        <f t="shared" si="5"/>
        <v>7.94560321036375E-6</v>
      </c>
      <c r="G85" s="1">
        <f t="shared" si="6"/>
        <v>8.0661844684106534E-6</v>
      </c>
      <c r="H85" s="1">
        <f t="shared" si="7"/>
        <v>8.0949188219261337E-6</v>
      </c>
      <c r="I85" s="1">
        <f t="shared" si="8"/>
        <v>8.0625095333676962E-6</v>
      </c>
      <c r="J85" s="1">
        <f t="shared" si="9"/>
        <v>8.0606740170900886E-6</v>
      </c>
      <c r="K85" s="1">
        <f t="shared" si="10"/>
        <v>8.0588389866994955E-6</v>
      </c>
      <c r="L85" s="1">
        <f t="shared" si="11"/>
        <v>8.0570043779702519E-6</v>
      </c>
      <c r="M85" s="1">
        <f t="shared" si="12"/>
        <v>8.0551701838649607E-6</v>
      </c>
      <c r="N85" s="1">
        <f t="shared" si="13"/>
        <v>8.0533364053017075E-6</v>
      </c>
      <c r="O85" s="1">
        <f t="shared" si="14"/>
        <v>8.0515030452103706E-6</v>
      </c>
      <c r="P85" s="1">
        <f t="shared" si="15"/>
        <v>8.0496701024875695E-6</v>
      </c>
    </row>
    <row r="86" spans="1:16" x14ac:dyDescent="0.2">
      <c r="A86" s="31">
        <f t="shared" si="17"/>
        <v>-53</v>
      </c>
      <c r="B86" s="31">
        <f t="shared" si="1"/>
        <v>3.055076950504052E-4</v>
      </c>
      <c r="C86" s="31">
        <f t="shared" si="2"/>
        <v>0.79376965508990782</v>
      </c>
      <c r="D86" s="31">
        <f t="shared" si="3"/>
        <v>1.0000000000000001E-5</v>
      </c>
      <c r="E86" s="31">
        <f t="shared" si="4"/>
        <v>7.9376965508990795E-6</v>
      </c>
      <c r="F86" s="1">
        <f t="shared" si="5"/>
        <v>7.9456308654732621E-6</v>
      </c>
      <c r="G86" s="1">
        <f t="shared" si="6"/>
        <v>8.0661441063911016E-6</v>
      </c>
      <c r="H86" s="1">
        <f t="shared" si="7"/>
        <v>8.0948096360939324E-6</v>
      </c>
      <c r="I86" s="1">
        <f t="shared" si="8"/>
        <v>8.0623323801998896E-6</v>
      </c>
      <c r="J86" s="1">
        <f t="shared" si="9"/>
        <v>8.060428515927973E-6</v>
      </c>
      <c r="K86" s="1">
        <f t="shared" si="10"/>
        <v>8.0585251692500095E-6</v>
      </c>
      <c r="L86" s="1">
        <f t="shared" si="11"/>
        <v>8.0566222759306034E-6</v>
      </c>
      <c r="M86" s="1">
        <f t="shared" si="12"/>
        <v>8.0547198289216172E-6</v>
      </c>
      <c r="N86" s="1">
        <f t="shared" si="13"/>
        <v>8.0528178291301335E-6</v>
      </c>
      <c r="O86" s="1">
        <f t="shared" si="14"/>
        <v>8.0509162794748295E-6</v>
      </c>
      <c r="P86" s="1">
        <f t="shared" si="15"/>
        <v>8.0490151788413707E-6</v>
      </c>
    </row>
    <row r="87" spans="1:16" x14ac:dyDescent="0.2">
      <c r="A87" s="31">
        <f t="shared" si="17"/>
        <v>-52</v>
      </c>
      <c r="B87" s="31">
        <f t="shared" si="1"/>
        <v>3.1650701920918513E-4</v>
      </c>
      <c r="C87" s="31">
        <f t="shared" si="2"/>
        <v>0.79374955163581196</v>
      </c>
      <c r="D87" s="31">
        <f t="shared" si="3"/>
        <v>1.0000000000000001E-5</v>
      </c>
      <c r="E87" s="31">
        <f t="shared" si="4"/>
        <v>7.9374955163581197E-6</v>
      </c>
      <c r="F87" s="1">
        <f t="shared" si="5"/>
        <v>7.9456591511715578E-6</v>
      </c>
      <c r="G87" s="1">
        <f t="shared" si="6"/>
        <v>8.0661004909432597E-6</v>
      </c>
      <c r="H87" s="1">
        <f t="shared" si="7"/>
        <v>8.0946932790865766E-6</v>
      </c>
      <c r="I87" s="1">
        <f t="shared" si="8"/>
        <v>8.0621441953443636E-6</v>
      </c>
      <c r="J87" s="1">
        <f t="shared" si="9"/>
        <v>8.0601680985458869E-6</v>
      </c>
      <c r="K87" s="1">
        <f t="shared" si="10"/>
        <v>8.0581925541114357E-6</v>
      </c>
      <c r="L87" s="1">
        <f t="shared" si="11"/>
        <v>8.0562174977944605E-6</v>
      </c>
      <c r="M87" s="1">
        <f t="shared" si="12"/>
        <v>8.054242922534579E-6</v>
      </c>
      <c r="N87" s="1">
        <f t="shared" si="13"/>
        <v>8.0522688292263343E-6</v>
      </c>
      <c r="O87" s="1">
        <f t="shared" si="14"/>
        <v>8.0502952207756897E-6</v>
      </c>
      <c r="P87" s="1">
        <f t="shared" si="15"/>
        <v>8.0483220960558358E-6</v>
      </c>
    </row>
    <row r="88" spans="1:16" x14ac:dyDescent="0.2">
      <c r="A88" s="31">
        <f t="shared" si="17"/>
        <v>-51</v>
      </c>
      <c r="B88" s="31">
        <f t="shared" si="1"/>
        <v>3.2813002997344874E-4</v>
      </c>
      <c r="C88" s="31">
        <f t="shared" si="2"/>
        <v>0.79372830882358669</v>
      </c>
      <c r="D88" s="31">
        <f t="shared" si="3"/>
        <v>1.0000000000000001E-5</v>
      </c>
      <c r="E88" s="31">
        <f t="shared" si="4"/>
        <v>7.9372830882358672E-6</v>
      </c>
      <c r="F88" s="1">
        <f t="shared" si="5"/>
        <v>7.945688086754671E-6</v>
      </c>
      <c r="G88" s="1">
        <f t="shared" si="6"/>
        <v>8.0660533409689086E-6</v>
      </c>
      <c r="H88" s="1">
        <f t="shared" si="7"/>
        <v>8.0945691672727328E-6</v>
      </c>
      <c r="I88" s="1">
        <f t="shared" si="8"/>
        <v>8.0619440974074153E-6</v>
      </c>
      <c r="J88" s="1">
        <f t="shared" si="9"/>
        <v>8.059891583945499E-6</v>
      </c>
      <c r="K88" s="1">
        <f t="shared" si="10"/>
        <v>8.0578396610425972E-6</v>
      </c>
      <c r="L88" s="1">
        <f t="shared" si="11"/>
        <v>8.0557882644393211E-6</v>
      </c>
      <c r="M88" s="1">
        <f t="shared" si="12"/>
        <v>8.0537373870613005E-6</v>
      </c>
      <c r="N88" s="1">
        <f t="shared" si="13"/>
        <v>8.0516870297887857E-6</v>
      </c>
      <c r="O88" s="1">
        <f t="shared" si="14"/>
        <v>8.0496371955132438E-6</v>
      </c>
      <c r="P88" s="1">
        <f t="shared" si="15"/>
        <v>8.0475878830936268E-6</v>
      </c>
    </row>
    <row r="89" spans="1:16" x14ac:dyDescent="0.2">
      <c r="A89" s="31">
        <f t="shared" si="17"/>
        <v>-50</v>
      </c>
      <c r="B89" s="31">
        <f t="shared" si="1"/>
        <v>3.4042542016414132E-4</v>
      </c>
      <c r="C89" s="31">
        <f t="shared" si="2"/>
        <v>0.7937058377549383</v>
      </c>
      <c r="D89" s="31">
        <f t="shared" si="3"/>
        <v>1.0000000000000001E-5</v>
      </c>
      <c r="E89" s="31">
        <f t="shared" si="4"/>
        <v>7.9370583775493838E-6</v>
      </c>
      <c r="F89" s="1">
        <f t="shared" si="5"/>
        <v>7.9457176922821647E-6</v>
      </c>
      <c r="G89" s="1">
        <f t="shared" si="6"/>
        <v>8.0660023465855744E-6</v>
      </c>
      <c r="H89" s="1">
        <f t="shared" si="7"/>
        <v>8.094436658507198E-6</v>
      </c>
      <c r="I89" s="1">
        <f t="shared" si="8"/>
        <v>8.0617311172447615E-6</v>
      </c>
      <c r="J89" s="1">
        <f t="shared" si="9"/>
        <v>8.0595976739710261E-6</v>
      </c>
      <c r="K89" s="1">
        <f t="shared" si="10"/>
        <v>8.0574648632887786E-6</v>
      </c>
      <c r="L89" s="1">
        <f t="shared" si="11"/>
        <v>8.0553326209238308E-6</v>
      </c>
      <c r="M89" s="1">
        <f t="shared" si="12"/>
        <v>8.053200939785792E-6</v>
      </c>
      <c r="N89" s="1">
        <f t="shared" si="13"/>
        <v>8.0510698207385612E-6</v>
      </c>
      <c r="O89" s="1">
        <f t="shared" si="14"/>
        <v>8.0489392666570562E-6</v>
      </c>
      <c r="P89" s="1">
        <f t="shared" si="15"/>
        <v>8.0468092763839388E-6</v>
      </c>
    </row>
    <row r="90" spans="1:16" x14ac:dyDescent="0.2">
      <c r="A90" s="31">
        <f t="shared" si="17"/>
        <v>-49</v>
      </c>
      <c r="B90" s="31">
        <f t="shared" si="1"/>
        <v>3.5344675494351199E-4</v>
      </c>
      <c r="C90" s="31">
        <f t="shared" si="2"/>
        <v>0.79368204064278391</v>
      </c>
      <c r="D90" s="31">
        <f t="shared" si="3"/>
        <v>1.0000000000000001E-5</v>
      </c>
      <c r="E90" s="31">
        <f t="shared" si="4"/>
        <v>7.9368204064278394E-6</v>
      </c>
      <c r="F90" s="1">
        <f t="shared" si="5"/>
        <v>7.9457479885934635E-6</v>
      </c>
      <c r="G90" s="1">
        <f t="shared" si="6"/>
        <v>8.0659471655908826E-6</v>
      </c>
      <c r="H90" s="1">
        <f t="shared" si="7"/>
        <v>8.0942950450245405E-6</v>
      </c>
      <c r="I90" s="1">
        <f t="shared" si="8"/>
        <v>8.0615041873464575E-6</v>
      </c>
      <c r="J90" s="1">
        <f t="shared" si="9"/>
        <v>8.0592849391669169E-6</v>
      </c>
      <c r="K90" s="1">
        <f t="shared" si="10"/>
        <v>8.0570663699204976E-6</v>
      </c>
      <c r="L90" s="1">
        <f t="shared" si="11"/>
        <v>8.054848415315925E-6</v>
      </c>
      <c r="M90" s="1">
        <f t="shared" si="12"/>
        <v>8.0526310682444091E-6</v>
      </c>
      <c r="N90" s="1">
        <f t="shared" si="13"/>
        <v>8.0504143295511074E-6</v>
      </c>
      <c r="O90" s="1">
        <f t="shared" si="14"/>
        <v>8.0481982020919695E-6</v>
      </c>
      <c r="P90" s="1">
        <f t="shared" si="15"/>
        <v>8.0459826846909866E-6</v>
      </c>
    </row>
    <row r="91" spans="1:16" x14ac:dyDescent="0.2">
      <c r="A91" s="31">
        <f t="shared" si="17"/>
        <v>-48</v>
      </c>
      <c r="B91" s="31">
        <f t="shared" si="1"/>
        <v>3.6725307003404633E-4</v>
      </c>
      <c r="C91" s="31">
        <f t="shared" si="2"/>
        <v>0.79365680972086927</v>
      </c>
      <c r="D91" s="31">
        <f t="shared" si="3"/>
        <v>1.0000000000000001E-5</v>
      </c>
      <c r="E91" s="31">
        <f t="shared" si="4"/>
        <v>7.936568097208693E-6</v>
      </c>
      <c r="F91" s="1">
        <f t="shared" si="5"/>
        <v>7.9457789973445215E-6</v>
      </c>
      <c r="G91" s="1">
        <f t="shared" si="6"/>
        <v>8.0658874194400475E-6</v>
      </c>
      <c r="H91" s="1">
        <f t="shared" si="7"/>
        <v>8.094143545336195E-6</v>
      </c>
      <c r="I91" s="1">
        <f t="shared" si="8"/>
        <v>8.0612621297246591E-6</v>
      </c>
      <c r="J91" s="1">
        <f t="shared" si="9"/>
        <v>8.0589518026355709E-6</v>
      </c>
      <c r="K91" s="1">
        <f t="shared" si="10"/>
        <v>8.0566422056710667E-6</v>
      </c>
      <c r="L91" s="1">
        <f t="shared" si="11"/>
        <v>8.054333274520087E-6</v>
      </c>
      <c r="M91" s="1">
        <f t="shared" si="12"/>
        <v>8.0520250020526609E-6</v>
      </c>
      <c r="N91" s="1">
        <f t="shared" si="13"/>
        <v>8.0497173890923957E-6</v>
      </c>
      <c r="O91" s="1">
        <f t="shared" si="14"/>
        <v>8.047410438473462E-6</v>
      </c>
      <c r="P91" s="1">
        <f t="shared" si="15"/>
        <v>8.0451041489983804E-6</v>
      </c>
    </row>
    <row r="92" spans="1:16" x14ac:dyDescent="0.2">
      <c r="A92" s="31">
        <f t="shared" si="17"/>
        <v>-47</v>
      </c>
      <c r="B92" s="31">
        <f t="shared" si="1"/>
        <v>3.8190955747962392E-4</v>
      </c>
      <c r="C92" s="31">
        <f t="shared" si="2"/>
        <v>0.79363002599398891</v>
      </c>
      <c r="D92" s="31">
        <f t="shared" si="3"/>
        <v>1.0000000000000001E-5</v>
      </c>
      <c r="E92" s="31">
        <f t="shared" si="4"/>
        <v>7.9363002599398905E-6</v>
      </c>
      <c r="F92" s="1">
        <f t="shared" si="5"/>
        <v>7.9458107410465031E-6</v>
      </c>
      <c r="G92" s="1">
        <f t="shared" si="6"/>
        <v>8.0658226886334918E-6</v>
      </c>
      <c r="H92" s="1">
        <f t="shared" si="7"/>
        <v>8.0939812949430984E-6</v>
      </c>
      <c r="I92" s="1">
        <f t="shared" si="8"/>
        <v>8.0610036420332688E-6</v>
      </c>
      <c r="J92" s="1">
        <f t="shared" si="9"/>
        <v>8.0585965215406846E-6</v>
      </c>
      <c r="K92" s="1">
        <f t="shared" si="10"/>
        <v>8.0561901878353838E-6</v>
      </c>
      <c r="L92" s="1">
        <f t="shared" si="11"/>
        <v>8.0537845765833421E-6</v>
      </c>
      <c r="M92" s="1">
        <f t="shared" si="12"/>
        <v>8.0513796806301363E-6</v>
      </c>
      <c r="N92" s="1">
        <f t="shared" si="13"/>
        <v>8.0489755007745354E-6</v>
      </c>
      <c r="O92" s="1">
        <f t="shared" si="14"/>
        <v>8.0465720398256158E-6</v>
      </c>
      <c r="P92" s="1">
        <f t="shared" si="15"/>
        <v>8.0441692965611479E-6</v>
      </c>
    </row>
    <row r="93" spans="1:16" x14ac:dyDescent="0.2">
      <c r="A93" s="31">
        <f t="shared" si="17"/>
        <v>-46</v>
      </c>
      <c r="B93" s="31">
        <f t="shared" si="1"/>
        <v>3.9748835390487571E-4</v>
      </c>
      <c r="C93" s="31">
        <f t="shared" si="2"/>
        <v>0.79360155780160846</v>
      </c>
      <c r="D93" s="31">
        <f t="shared" si="3"/>
        <v>1.0000000000000001E-5</v>
      </c>
      <c r="E93" s="31">
        <f t="shared" si="4"/>
        <v>7.9360155780160855E-6</v>
      </c>
      <c r="F93" s="1">
        <f t="shared" si="5"/>
        <v>7.9458432431066318E-6</v>
      </c>
      <c r="G93" s="1">
        <f t="shared" si="6"/>
        <v>8.0657525074140811E-6</v>
      </c>
      <c r="H93" s="1">
        <f t="shared" si="7"/>
        <v>8.0938073356625207E-6</v>
      </c>
      <c r="I93" s="1">
        <f t="shared" si="8"/>
        <v>8.0607272816190658E-6</v>
      </c>
      <c r="J93" s="1">
        <f t="shared" si="9"/>
        <v>8.0582171658564525E-6</v>
      </c>
      <c r="K93" s="1">
        <f t="shared" si="10"/>
        <v>8.0557078997312704E-6</v>
      </c>
      <c r="L93" s="1">
        <f t="shared" si="11"/>
        <v>8.0531994188827816E-6</v>
      </c>
      <c r="M93" s="1">
        <f t="shared" si="12"/>
        <v>8.0506917161282567E-6</v>
      </c>
      <c r="N93" s="1">
        <f t="shared" si="13"/>
        <v>8.0481847922377403E-6</v>
      </c>
      <c r="O93" s="1">
        <f t="shared" si="14"/>
        <v>8.0456786499913215E-6</v>
      </c>
      <c r="P93" s="1">
        <f t="shared" si="15"/>
        <v>8.0431732881381409E-6</v>
      </c>
    </row>
    <row r="94" spans="1:16" x14ac:dyDescent="0.2">
      <c r="A94" s="31">
        <f t="shared" si="17"/>
        <v>-45</v>
      </c>
      <c r="B94" s="31">
        <f t="shared" si="1"/>
        <v>4.1406944916577389E-4</v>
      </c>
      <c r="C94" s="31">
        <f t="shared" si="2"/>
        <v>0.79357125916235904</v>
      </c>
      <c r="D94" s="31">
        <f t="shared" si="3"/>
        <v>1.0000000000000001E-5</v>
      </c>
      <c r="E94" s="31">
        <f t="shared" si="4"/>
        <v>7.9357125916235913E-6</v>
      </c>
      <c r="F94" s="1">
        <f t="shared" si="5"/>
        <v>7.9458765278713281E-6</v>
      </c>
      <c r="G94" s="1">
        <f t="shared" si="6"/>
        <v>8.0656763576539351E-6</v>
      </c>
      <c r="H94" s="1">
        <f t="shared" si="7"/>
        <v>8.0936206033283796E-6</v>
      </c>
      <c r="I94" s="1">
        <f t="shared" si="8"/>
        <v>8.060431447145357E-6</v>
      </c>
      <c r="J94" s="1">
        <f t="shared" si="9"/>
        <v>8.0578115938850039E-6</v>
      </c>
      <c r="K94" s="1">
        <f t="shared" si="10"/>
        <v>8.0551926601275941E-6</v>
      </c>
      <c r="L94" s="1">
        <f t="shared" si="11"/>
        <v>8.0525745814812187E-6</v>
      </c>
      <c r="M94" s="1">
        <f t="shared" si="12"/>
        <v>8.0499573507302835E-6</v>
      </c>
      <c r="N94" s="1">
        <f t="shared" si="13"/>
        <v>8.0473409686115175E-6</v>
      </c>
      <c r="O94" s="1">
        <f t="shared" si="14"/>
        <v>8.0447254378714183E-6</v>
      </c>
      <c r="P94" s="1">
        <f t="shared" si="15"/>
        <v>8.0421107572259194E-6</v>
      </c>
    </row>
    <row r="95" spans="1:16" x14ac:dyDescent="0.2">
      <c r="A95" s="31">
        <f t="shared" si="17"/>
        <v>-44</v>
      </c>
      <c r="B95" s="31">
        <f t="shared" si="1"/>
        <v>4.3174173687661227E-4</v>
      </c>
      <c r="C95" s="31">
        <f t="shared" si="2"/>
        <v>0.79353896786034439</v>
      </c>
      <c r="D95" s="31">
        <f t="shared" si="3"/>
        <v>1.0000000000000001E-5</v>
      </c>
      <c r="E95" s="31">
        <f t="shared" si="4"/>
        <v>7.9353896786034444E-6</v>
      </c>
      <c r="F95" s="1">
        <f t="shared" si="5"/>
        <v>7.9459106206717848E-6</v>
      </c>
      <c r="G95" s="1">
        <f t="shared" si="6"/>
        <v>8.0655936617868048E-6</v>
      </c>
      <c r="H95" s="1">
        <f t="shared" si="7"/>
        <v>8.0934199135764584E-6</v>
      </c>
      <c r="I95" s="1">
        <f t="shared" si="8"/>
        <v>8.0601143573577888E-6</v>
      </c>
      <c r="J95" s="1">
        <f t="shared" si="9"/>
        <v>8.0573774239694962E-6</v>
      </c>
      <c r="K95" s="1">
        <f t="shared" si="10"/>
        <v>8.0546414879249466E-6</v>
      </c>
      <c r="L95" s="1">
        <f t="shared" si="11"/>
        <v>8.05190648479578E-6</v>
      </c>
      <c r="M95" s="1">
        <f t="shared" si="12"/>
        <v>8.0491724073281062E-6</v>
      </c>
      <c r="N95" s="1">
        <f t="shared" si="13"/>
        <v>8.0464392562199006E-6</v>
      </c>
      <c r="O95" s="1">
        <f t="shared" si="14"/>
        <v>8.0437070341786042E-6</v>
      </c>
      <c r="P95" s="1">
        <f t="shared" si="15"/>
        <v>8.0409757398815021E-6</v>
      </c>
    </row>
    <row r="96" spans="1:16" x14ac:dyDescent="0.2">
      <c r="A96" s="31">
        <f t="shared" si="17"/>
        <v>-43</v>
      </c>
      <c r="B96" s="31">
        <f t="shared" si="1"/>
        <v>4.5060423271004119E-4</v>
      </c>
      <c r="C96" s="31">
        <f t="shared" si="2"/>
        <v>0.79350450322620381</v>
      </c>
      <c r="D96" s="31">
        <f t="shared" si="3"/>
        <v>1.0000000000000001E-5</v>
      </c>
      <c r="E96" s="31">
        <f t="shared" si="4"/>
        <v>7.9350450322620391E-6</v>
      </c>
      <c r="F96" s="1">
        <f t="shared" si="5"/>
        <v>7.9459455478721565E-6</v>
      </c>
      <c r="G96" s="1">
        <f t="shared" si="6"/>
        <v>8.0655037746126577E-6</v>
      </c>
      <c r="H96" s="1">
        <f t="shared" si="7"/>
        <v>8.0932039453671101E-6</v>
      </c>
      <c r="I96" s="1">
        <f t="shared" si="8"/>
        <v>8.059774026474307E-6</v>
      </c>
      <c r="J96" s="1">
        <f t="shared" si="9"/>
        <v>8.0569120017137054E-6</v>
      </c>
      <c r="K96" s="1">
        <f t="shared" si="10"/>
        <v>8.0540510612294933E-6</v>
      </c>
      <c r="L96" s="1">
        <f t="shared" si="11"/>
        <v>8.0511911405505288E-6</v>
      </c>
      <c r="M96" s="1">
        <f t="shared" si="12"/>
        <v>8.0483322323781796E-6</v>
      </c>
      <c r="N96" s="1">
        <f t="shared" si="13"/>
        <v>8.0454743373651693E-6</v>
      </c>
      <c r="O96" s="1">
        <f t="shared" si="14"/>
        <v>8.0426174581733888E-6</v>
      </c>
      <c r="P96" s="1">
        <f t="shared" si="15"/>
        <v>8.0397615934350018E-6</v>
      </c>
    </row>
    <row r="97" spans="1:16" x14ac:dyDescent="0.2">
      <c r="A97" s="31">
        <f t="shared" si="17"/>
        <v>-42</v>
      </c>
      <c r="B97" s="31">
        <f t="shared" si="1"/>
        <v>4.707674918080914E-4</v>
      </c>
      <c r="C97" s="31">
        <f t="shared" si="2"/>
        <v>0.79346766355599407</v>
      </c>
      <c r="D97" s="31">
        <f t="shared" si="3"/>
        <v>1.0000000000000001E-5</v>
      </c>
      <c r="E97" s="31">
        <f t="shared" si="4"/>
        <v>7.9346766355599418E-6</v>
      </c>
      <c r="F97" s="1">
        <f t="shared" si="5"/>
        <v>7.9459813369205036E-6</v>
      </c>
      <c r="G97" s="1">
        <f t="shared" si="6"/>
        <v>8.0654059737649591E-6</v>
      </c>
      <c r="H97" s="1">
        <f t="shared" si="7"/>
        <v>8.0929712218257156E-6</v>
      </c>
      <c r="I97" s="1">
        <f t="shared" si="8"/>
        <v>8.0594082355734656E-6</v>
      </c>
      <c r="J97" s="1">
        <f t="shared" si="9"/>
        <v>8.0564123618757354E-6</v>
      </c>
      <c r="K97" s="1">
        <f t="shared" si="10"/>
        <v>8.0534176697819125E-6</v>
      </c>
      <c r="L97" s="1">
        <f t="shared" si="11"/>
        <v>8.0504240947704887E-6</v>
      </c>
      <c r="M97" s="1">
        <f t="shared" si="12"/>
        <v>8.0474316294903665E-6</v>
      </c>
      <c r="N97" s="1">
        <f t="shared" si="13"/>
        <v>8.0444402745412759E-6</v>
      </c>
      <c r="O97" s="1">
        <f t="shared" si="14"/>
        <v>8.0414500325317597E-6</v>
      </c>
      <c r="P97" s="1">
        <f t="shared" si="15"/>
        <v>8.038460902041132E-6</v>
      </c>
    </row>
    <row r="98" spans="1:16" x14ac:dyDescent="0.2">
      <c r="A98" s="31">
        <f t="shared" si="17"/>
        <v>-41</v>
      </c>
      <c r="B98" s="31">
        <f t="shared" si="1"/>
        <v>4.923552633837807E-4</v>
      </c>
      <c r="C98" s="31">
        <f t="shared" si="2"/>
        <v>0.7934282230987284</v>
      </c>
      <c r="D98" s="31">
        <f t="shared" si="3"/>
        <v>1.0000000000000001E-5</v>
      </c>
      <c r="E98" s="31">
        <f t="shared" si="4"/>
        <v>7.9342822309872844E-6</v>
      </c>
      <c r="F98" s="1">
        <f t="shared" si="5"/>
        <v>7.9460180164027124E-6</v>
      </c>
      <c r="G98" s="1">
        <f t="shared" si="6"/>
        <v>8.0652994485864494E-6</v>
      </c>
      <c r="H98" s="1">
        <f t="shared" si="7"/>
        <v>8.0927200878916819E-6</v>
      </c>
      <c r="I98" s="1">
        <f t="shared" si="8"/>
        <v>8.0590144992219917E-6</v>
      </c>
      <c r="J98" s="1">
        <f t="shared" si="9"/>
        <v>8.0558751839262133E-6</v>
      </c>
      <c r="K98" s="1">
        <f t="shared" si="10"/>
        <v>8.0527371594826273E-6</v>
      </c>
      <c r="L98" s="1">
        <f t="shared" si="11"/>
        <v>8.0496003613102503E-6</v>
      </c>
      <c r="M98" s="1">
        <f t="shared" si="12"/>
        <v>8.0464647819962412E-6</v>
      </c>
      <c r="N98" s="1">
        <f t="shared" si="13"/>
        <v>8.0433304220780187E-6</v>
      </c>
      <c r="O98" s="1">
        <f t="shared" si="14"/>
        <v>8.0401972841014623E-6</v>
      </c>
      <c r="P98" s="1">
        <f t="shared" si="15"/>
        <v>8.0370653665837324E-6</v>
      </c>
    </row>
    <row r="99" spans="1:16" x14ac:dyDescent="0.2">
      <c r="A99" s="31">
        <f t="shared" si="17"/>
        <v>-40</v>
      </c>
      <c r="B99" s="31">
        <f t="shared" si="1"/>
        <v>5.1550642898510622E-4</v>
      </c>
      <c r="C99" s="31">
        <f t="shared" si="2"/>
        <v>0.79338592852819512</v>
      </c>
      <c r="D99" s="31">
        <f t="shared" si="3"/>
        <v>1.0000000000000001E-5</v>
      </c>
      <c r="E99" s="31">
        <f t="shared" si="4"/>
        <v>7.9338592852819518E-6</v>
      </c>
      <c r="F99" s="1">
        <f t="shared" si="5"/>
        <v>7.9460556160995484E-6</v>
      </c>
      <c r="G99" s="1">
        <f t="shared" si="6"/>
        <v>8.0651832871037187E-6</v>
      </c>
      <c r="H99" s="1">
        <f t="shared" si="7"/>
        <v>8.0924486841556743E-6</v>
      </c>
      <c r="I99" s="1">
        <f t="shared" si="8"/>
        <v>8.0585900264170234E-6</v>
      </c>
      <c r="J99" s="1">
        <f t="shared" si="9"/>
        <v>8.0552967400413761E-6</v>
      </c>
      <c r="K99" s="1">
        <f t="shared" si="10"/>
        <v>8.0520048674803593E-6</v>
      </c>
      <c r="L99" s="1">
        <f t="shared" si="11"/>
        <v>8.0487143440825078E-6</v>
      </c>
      <c r="M99" s="1">
        <f t="shared" si="12"/>
        <v>8.0454251623620478E-6</v>
      </c>
      <c r="N99" s="1">
        <f t="shared" si="13"/>
        <v>8.0421373227828585E-6</v>
      </c>
      <c r="O99" s="1">
        <f t="shared" si="14"/>
        <v>8.0388508278169089E-6</v>
      </c>
      <c r="P99" s="1">
        <f t="shared" si="15"/>
        <v>8.0355656759080031E-6</v>
      </c>
    </row>
    <row r="100" spans="1:16" x14ac:dyDescent="0.2">
      <c r="A100" s="31">
        <f t="shared" si="17"/>
        <v>-39</v>
      </c>
      <c r="B100" s="31">
        <f t="shared" si="1"/>
        <v>5.40377281391497E-4</v>
      </c>
      <c r="C100" s="31">
        <f t="shared" si="2"/>
        <v>0.79334049479565016</v>
      </c>
      <c r="D100" s="31">
        <f t="shared" si="3"/>
        <v>1.0000000000000001E-5</v>
      </c>
      <c r="E100" s="31">
        <f t="shared" si="4"/>
        <v>7.933404947956503E-6</v>
      </c>
      <c r="F100" s="1">
        <f t="shared" si="5"/>
        <v>7.9460941670470982E-6</v>
      </c>
      <c r="G100" s="1">
        <f t="shared" si="6"/>
        <v>8.0650564607215892E-6</v>
      </c>
      <c r="H100" s="1">
        <f t="shared" si="7"/>
        <v>8.0921549161260763E-6</v>
      </c>
      <c r="I100" s="1">
        <f t="shared" si="8"/>
        <v>8.0581316747119103E-6</v>
      </c>
      <c r="J100" s="1">
        <f t="shared" si="9"/>
        <v>8.0546728340270878E-6</v>
      </c>
      <c r="K100" s="1">
        <f t="shared" si="10"/>
        <v>8.0512155459492343E-6</v>
      </c>
      <c r="L100" s="1">
        <f t="shared" si="11"/>
        <v>8.0477597457430319E-6</v>
      </c>
      <c r="M100" s="1">
        <f t="shared" si="12"/>
        <v>8.044305425836223E-6</v>
      </c>
      <c r="N100" s="1">
        <f t="shared" si="13"/>
        <v>8.0408525866055558E-6</v>
      </c>
      <c r="O100" s="1">
        <f t="shared" si="14"/>
        <v>8.0374012304354638E-6</v>
      </c>
      <c r="P100" s="1">
        <f t="shared" si="15"/>
        <v>8.0339513556828368E-6</v>
      </c>
    </row>
    <row r="101" spans="1:16" x14ac:dyDescent="0.2">
      <c r="A101" s="31">
        <f t="shared" si="17"/>
        <v>-38</v>
      </c>
      <c r="B101" s="31">
        <f t="shared" si="1"/>
        <v>5.6714421431330658E-4</v>
      </c>
      <c r="C101" s="31">
        <f t="shared" si="2"/>
        <v>0.79329160023606504</v>
      </c>
      <c r="D101" s="31">
        <f t="shared" si="3"/>
        <v>1.0000000000000001E-5</v>
      </c>
      <c r="E101" s="31">
        <f t="shared" si="4"/>
        <v>7.9329160023606507E-6</v>
      </c>
      <c r="F101" s="1">
        <f t="shared" si="5"/>
        <v>7.946133701600782E-6</v>
      </c>
      <c r="G101" s="1">
        <f t="shared" si="6"/>
        <v>8.0649178061713811E-6</v>
      </c>
      <c r="H101" s="1">
        <f t="shared" si="7"/>
        <v>8.0918364179919091E-6</v>
      </c>
      <c r="I101" s="1">
        <f t="shared" si="8"/>
        <v>8.0576358961355536E-6</v>
      </c>
      <c r="J101" s="1">
        <f t="shared" si="9"/>
        <v>8.053998729325753E-6</v>
      </c>
      <c r="K101" s="1">
        <f t="shared" si="10"/>
        <v>8.0503632722510942E-6</v>
      </c>
      <c r="L101" s="1">
        <f t="shared" si="11"/>
        <v>8.046729460076123E-6</v>
      </c>
      <c r="M101" s="1">
        <f t="shared" si="12"/>
        <v>8.0430972851256043E-6</v>
      </c>
      <c r="N101" s="1">
        <f t="shared" si="13"/>
        <v>8.0394667476726065E-6</v>
      </c>
      <c r="O101" s="1">
        <f t="shared" si="14"/>
        <v>8.0358378499974776E-6</v>
      </c>
      <c r="P101" s="1">
        <f t="shared" si="15"/>
        <v>8.0322105903536714E-6</v>
      </c>
    </row>
    <row r="102" spans="1:16" x14ac:dyDescent="0.2">
      <c r="A102" s="31">
        <f t="shared" si="17"/>
        <v>-37</v>
      </c>
      <c r="B102" s="31">
        <f t="shared" si="1"/>
        <v>5.9600690975270725E-4</v>
      </c>
      <c r="C102" s="31">
        <f t="shared" si="2"/>
        <v>0.79323888077039162</v>
      </c>
      <c r="D102" s="31">
        <f t="shared" si="3"/>
        <v>1.0000000000000001E-5</v>
      </c>
      <c r="E102" s="31">
        <f t="shared" si="4"/>
        <v>7.9323888077039176E-6</v>
      </c>
      <c r="F102" s="1">
        <f t="shared" si="5"/>
        <v>7.9461742535032298E-6</v>
      </c>
      <c r="G102" s="1">
        <f t="shared" si="6"/>
        <v>8.0647660041376202E-6</v>
      </c>
      <c r="H102" s="1">
        <f t="shared" si="7"/>
        <v>8.0914905097301582E-6</v>
      </c>
      <c r="I102" s="1">
        <f t="shared" si="8"/>
        <v>8.0570986731890036E-6</v>
      </c>
      <c r="J102" s="1">
        <f t="shared" si="9"/>
        <v>8.0532690638246388E-6</v>
      </c>
      <c r="K102" s="1">
        <f t="shared" si="10"/>
        <v>8.049441342639901E-6</v>
      </c>
      <c r="L102" s="1">
        <f t="shared" si="11"/>
        <v>8.0456154446792453E-6</v>
      </c>
      <c r="M102" s="1">
        <f t="shared" si="12"/>
        <v>8.0417913621442798E-6</v>
      </c>
      <c r="N102" s="1">
        <f t="shared" si="13"/>
        <v>8.0379690951841807E-6</v>
      </c>
      <c r="O102" s="1">
        <f t="shared" si="14"/>
        <v>8.0341486459549518E-6</v>
      </c>
      <c r="P102" s="1">
        <f t="shared" si="15"/>
        <v>8.0303300125864408E-6</v>
      </c>
    </row>
    <row r="103" spans="1:16" x14ac:dyDescent="0.2">
      <c r="A103" s="31">
        <f t="shared" si="17"/>
        <v>-36</v>
      </c>
      <c r="B103" s="31">
        <f t="shared" ref="B103:B166" si="18">PA/(1+((A103-SH)/(0.5*AW))^2)+IN/(1+((A103-80)/(0.5*AW))^2)+HY*PA/(1+((A103-SH-3)/(0.5*AW))^2)</f>
        <v>6.2719213109992892E-4</v>
      </c>
      <c r="C103" s="31">
        <f t="shared" ref="C103:C166" si="19">10^((-B103)-BA)</f>
        <v>0.79318192300791024</v>
      </c>
      <c r="D103" s="31">
        <f t="shared" ref="D103:D166" si="20">EXP(-1*((A103)/LW)^2)+SL/100+NA*EXP(-1*((A103+60)/LW)^2)+HY*EXP(-1*((A103-3)/LW)^2)</f>
        <v>1.0000000000000001E-5</v>
      </c>
      <c r="E103" s="31">
        <f t="shared" ref="E103:E166" si="21">C103*D103</f>
        <v>7.9318192300791032E-6</v>
      </c>
      <c r="F103" s="1">
        <f t="shared" ref="F103:F166" si="22">$D103*10^((-(F$38/AW)/(1+(($A103-SH)/AW)^2)+IN/(1+(($A103-80)/AW)^2)+HY*PA/(1+((A$39-6)/AW)^2))-BA)</f>
        <v>7.9462158579562566E-6</v>
      </c>
      <c r="G103" s="1">
        <f t="shared" ref="G103:G166" si="23">$D103*10^((-(G$38/AW)/(1+(($A103-SH)/AW)^2)+IN/(1+(($A103-80)/AW)^2)+HY*PA/(1+((B$39-6)/AW)^2))-BA)</f>
        <v>8.0645995538488755E-6</v>
      </c>
      <c r="H103" s="1">
        <f t="shared" ref="H103:H166" si="24">$D103*10^((-(H$38/AW)/(1+(($A103-SH)/AW)^2)+IN/(1+(($A103-80)/AW)^2)+HY*PA/(1+((C$39-6)/AW)^2))-BA)</f>
        <v>8.0911141461277993E-6</v>
      </c>
      <c r="I103" s="1">
        <f t="shared" ref="I103:I166" si="25">$D103*10^((-(I$38/AW)/(1+(($A103-SH)/AW)^2)+IN/(1+(($A103-80)/AW)^2)+HY*PA/(1+((D$39-6)/AW)^2))-BA)</f>
        <v>8.0565154427895387E-6</v>
      </c>
      <c r="J103" s="1">
        <f t="shared" ref="J103:J166" si="26">$D103*10^((-(J$38/AW)/(1+(($A103-SH)/AW)^2)+IN/(1+(($A103-80)/AW)^2)+HY*PA/(1+((E$39-6)/AW)^2))-BA)</f>
        <v>8.052477748635044E-6</v>
      </c>
      <c r="K103" s="1">
        <f t="shared" ref="K103:K166" si="27">$D103*10^((-(K$38/AW)/(1+(($A103-SH)/AW)^2)+IN/(1+(($A103-80)/AW)^2)+HY*PA/(1+((F$39-6)/AW)^2))-BA)</f>
        <v>8.0484421459813145E-6</v>
      </c>
      <c r="L103" s="1">
        <f t="shared" ref="L103:L166" si="28">$D103*10^((-(L$38/AW)/(1+(($A103-SH)/AW)^2)+IN/(1+(($A103-80)/AW)^2)+HY*PA/(1+((G$39-6)/AW)^2))-BA)</f>
        <v>8.0444085697281676E-6</v>
      </c>
      <c r="M103" s="1">
        <f t="shared" ref="M103:M166" si="29">$D103*10^((-(M$38/AW)/(1+(($A103-SH)/AW)^2)+IN/(1+(($A103-80)/AW)^2)+HY*PA/(1+((H$39-6)/AW)^2))-BA)</f>
        <v>8.0403770119292517E-6</v>
      </c>
      <c r="N103" s="1">
        <f t="shared" ref="N103:N166" si="30">$D103*10^((-(N$38/AW)/(1+(($A103-SH)/AW)^2)+IN/(1+(($A103-80)/AW)^2)+HY*PA/(1+((I$39-6)/AW)^2))-BA)</f>
        <v>8.0363474725849905E-6</v>
      </c>
      <c r="O103" s="1">
        <f t="shared" ref="O103:O166" si="31">$D103*10^((-(O$38/AW)/(1+(($A103-SH)/AW)^2)+IN/(1+(($A103-80)/AW)^2)+HY*PA/(1+((J$39-6)/AW)^2))-BA)</f>
        <v>8.0323199537021742E-6</v>
      </c>
      <c r="P103" s="1">
        <f t="shared" ref="P103:P166" si="32">$D103*10^((-(P$38/AW)/(1+(($A103-SH)/AW)^2)+IN/(1+(($A103-80)/AW)^2)+HY*PA/(1+((K$39-6)/AW)^2))-BA)</f>
        <v>8.0282944532622439E-6</v>
      </c>
    </row>
    <row r="104" spans="1:16" x14ac:dyDescent="0.2">
      <c r="A104" s="31">
        <f t="shared" ref="A104:A135" si="33">A103+1</f>
        <v>-35</v>
      </c>
      <c r="B104" s="31">
        <f t="shared" si="18"/>
        <v>6.6095825717065165E-4</v>
      </c>
      <c r="C104" s="31">
        <f t="shared" si="19"/>
        <v>0.793120256003645</v>
      </c>
      <c r="D104" s="31">
        <f t="shared" si="20"/>
        <v>1.0000000000000001E-5</v>
      </c>
      <c r="E104" s="31">
        <f t="shared" si="21"/>
        <v>7.9312025600364499E-6</v>
      </c>
      <c r="F104" s="1">
        <f t="shared" si="22"/>
        <v>7.9462585516972213E-6</v>
      </c>
      <c r="G104" s="1">
        <f t="shared" si="23"/>
        <v>8.0644167427413234E-6</v>
      </c>
      <c r="H104" s="1">
        <f t="shared" si="24"/>
        <v>8.0907038559348487E-6</v>
      </c>
      <c r="I104" s="1">
        <f t="shared" si="25"/>
        <v>8.0558810055056921E-6</v>
      </c>
      <c r="J104" s="1">
        <f t="shared" si="26"/>
        <v>8.0516178473121471E-6</v>
      </c>
      <c r="K104" s="1">
        <f t="shared" si="27"/>
        <v>8.0473570130897483E-6</v>
      </c>
      <c r="L104" s="1">
        <f t="shared" si="28"/>
        <v>8.0430984375632992E-6</v>
      </c>
      <c r="M104" s="1">
        <f t="shared" si="29"/>
        <v>8.0388421126078295E-6</v>
      </c>
      <c r="N104" s="1">
        <f t="shared" si="30"/>
        <v>8.0345880380443033E-6</v>
      </c>
      <c r="O104" s="1">
        <f t="shared" si="31"/>
        <v>8.0303362156995728E-6</v>
      </c>
      <c r="P104" s="1">
        <f t="shared" si="32"/>
        <v>8.0260866433760242E-6</v>
      </c>
    </row>
    <row r="105" spans="1:16" x14ac:dyDescent="0.2">
      <c r="A105" s="31">
        <f t="shared" si="33"/>
        <v>-34</v>
      </c>
      <c r="B105" s="31">
        <f t="shared" si="18"/>
        <v>6.9760072730461838E-4</v>
      </c>
      <c r="C105" s="31">
        <f t="shared" si="19"/>
        <v>0.79305334136270877</v>
      </c>
      <c r="D105" s="31">
        <f t="shared" si="20"/>
        <v>1.0000000000000001E-5</v>
      </c>
      <c r="E105" s="31">
        <f t="shared" si="21"/>
        <v>7.9305334136270878E-6</v>
      </c>
      <c r="F105" s="1">
        <f t="shared" si="22"/>
        <v>7.9463023730801078E-6</v>
      </c>
      <c r="G105" s="1">
        <f t="shared" si="23"/>
        <v>8.0642156100767805E-6</v>
      </c>
      <c r="H105" s="1">
        <f t="shared" si="24"/>
        <v>8.0902556689109509E-6</v>
      </c>
      <c r="I105" s="1">
        <f t="shared" si="25"/>
        <v>8.0551894167515115E-6</v>
      </c>
      <c r="J105" s="1">
        <f t="shared" si="26"/>
        <v>8.050681431089035E-6</v>
      </c>
      <c r="K105" s="1">
        <f t="shared" si="27"/>
        <v>8.0461760361694524E-6</v>
      </c>
      <c r="L105" s="1">
        <f t="shared" si="28"/>
        <v>8.0416731665047383E-6</v>
      </c>
      <c r="M105" s="1">
        <f t="shared" si="29"/>
        <v>8.0371728137531989E-6</v>
      </c>
      <c r="N105" s="1">
        <f t="shared" si="30"/>
        <v>8.0326749775181872E-6</v>
      </c>
      <c r="O105" s="1">
        <f t="shared" si="31"/>
        <v>8.0281796594084271E-6</v>
      </c>
      <c r="P105" s="1">
        <f t="shared" si="32"/>
        <v>8.0236868570091903E-6</v>
      </c>
    </row>
    <row r="106" spans="1:16" x14ac:dyDescent="0.2">
      <c r="A106" s="31">
        <f t="shared" si="33"/>
        <v>-33</v>
      </c>
      <c r="B106" s="31">
        <f t="shared" si="18"/>
        <v>7.3745861286906623E-4</v>
      </c>
      <c r="C106" s="31">
        <f t="shared" si="19"/>
        <v>0.79298056130173222</v>
      </c>
      <c r="D106" s="31">
        <f t="shared" si="20"/>
        <v>1.0000000000000001E-5</v>
      </c>
      <c r="E106" s="31">
        <f t="shared" si="21"/>
        <v>7.9298056130173225E-6</v>
      </c>
      <c r="F106" s="1">
        <f t="shared" si="22"/>
        <v>7.9463473621616326E-6</v>
      </c>
      <c r="G106" s="1">
        <f t="shared" si="23"/>
        <v>8.0639939031039384E-6</v>
      </c>
      <c r="H106" s="1">
        <f t="shared" si="24"/>
        <v>8.0897650279427505E-6</v>
      </c>
      <c r="I106" s="1">
        <f t="shared" si="25"/>
        <v>8.0544338557376056E-6</v>
      </c>
      <c r="J106" s="1">
        <f t="shared" si="26"/>
        <v>8.0496594045427371E-6</v>
      </c>
      <c r="K106" s="1">
        <f t="shared" si="27"/>
        <v>8.0448878514082105E-6</v>
      </c>
      <c r="L106" s="1">
        <f t="shared" si="28"/>
        <v>8.0401191305858631E-6</v>
      </c>
      <c r="M106" s="1">
        <f t="shared" si="29"/>
        <v>8.0353532334696165E-6</v>
      </c>
      <c r="N106" s="1">
        <f t="shared" si="30"/>
        <v>8.0305901593975094E-6</v>
      </c>
      <c r="O106" s="1">
        <f t="shared" si="31"/>
        <v>8.0258299097124329E-6</v>
      </c>
      <c r="P106" s="1">
        <f t="shared" si="32"/>
        <v>8.0210724817349338E-6</v>
      </c>
    </row>
    <row r="107" spans="1:16" x14ac:dyDescent="0.2">
      <c r="A107" s="31">
        <f t="shared" si="33"/>
        <v>-32</v>
      </c>
      <c r="B107" s="31">
        <f t="shared" si="18"/>
        <v>7.8092258949200922E-4</v>
      </c>
      <c r="C107" s="31">
        <f t="shared" si="19"/>
        <v>0.79290120417103416</v>
      </c>
      <c r="D107" s="31">
        <f t="shared" si="20"/>
        <v>1.0000000000000001E-5</v>
      </c>
      <c r="E107" s="31">
        <f t="shared" si="21"/>
        <v>7.9290120417103428E-6</v>
      </c>
      <c r="F107" s="1">
        <f t="shared" si="22"/>
        <v>7.9463935607927434E-6</v>
      </c>
      <c r="G107" s="1">
        <f t="shared" si="23"/>
        <v>8.0637490239712927E-6</v>
      </c>
      <c r="H107" s="1">
        <f t="shared" si="24"/>
        <v>8.0892266826493274E-6</v>
      </c>
      <c r="I107" s="1">
        <f t="shared" si="25"/>
        <v>8.0536064668463458E-6</v>
      </c>
      <c r="J107" s="1">
        <f t="shared" si="26"/>
        <v>8.0485412946102629E-6</v>
      </c>
      <c r="K107" s="1">
        <f t="shared" si="27"/>
        <v>8.0434793759065095E-6</v>
      </c>
      <c r="L107" s="1">
        <f t="shared" si="28"/>
        <v>8.0384206446671747E-6</v>
      </c>
      <c r="M107" s="1">
        <f t="shared" si="29"/>
        <v>8.0333650919618395E-6</v>
      </c>
      <c r="N107" s="1">
        <f t="shared" si="30"/>
        <v>8.0283127168032056E-6</v>
      </c>
      <c r="O107" s="1">
        <f t="shared" si="31"/>
        <v>8.0232635202083156E-6</v>
      </c>
      <c r="P107" s="1">
        <f t="shared" si="32"/>
        <v>8.0182174991731215E-6</v>
      </c>
    </row>
    <row r="108" spans="1:16" x14ac:dyDescent="0.2">
      <c r="A108" s="31">
        <f t="shared" si="33"/>
        <v>-31</v>
      </c>
      <c r="B108" s="31">
        <f t="shared" si="18"/>
        <v>8.2844466183565205E-4</v>
      </c>
      <c r="C108" s="31">
        <f t="shared" si="19"/>
        <v>0.79281444680138435</v>
      </c>
      <c r="D108" s="31">
        <f t="shared" si="20"/>
        <v>1.0000000000000001E-5</v>
      </c>
      <c r="E108" s="31">
        <f t="shared" si="21"/>
        <v>7.9281444680138434E-6</v>
      </c>
      <c r="F108" s="1">
        <f t="shared" si="22"/>
        <v>7.9464410127159258E-6</v>
      </c>
      <c r="G108" s="1">
        <f t="shared" si="23"/>
        <v>8.0634779651029386E-6</v>
      </c>
      <c r="H108" s="1">
        <f t="shared" si="24"/>
        <v>8.0886345598996325E-6</v>
      </c>
      <c r="I108" s="1">
        <f t="shared" si="25"/>
        <v>8.0526981666216615E-6</v>
      </c>
      <c r="J108" s="1">
        <f t="shared" si="26"/>
        <v>8.0473149939135391E-6</v>
      </c>
      <c r="K108" s="1">
        <f t="shared" si="27"/>
        <v>8.0419354876884274E-6</v>
      </c>
      <c r="L108" s="1">
        <f t="shared" si="28"/>
        <v>8.036559581483107E-6</v>
      </c>
      <c r="M108" s="1">
        <f t="shared" si="29"/>
        <v>8.0311872659668307E-6</v>
      </c>
      <c r="N108" s="1">
        <f t="shared" si="30"/>
        <v>8.0258185397509708E-6</v>
      </c>
      <c r="O108" s="1">
        <f t="shared" si="31"/>
        <v>8.0204534034507073E-6</v>
      </c>
      <c r="P108" s="1">
        <f t="shared" si="32"/>
        <v>8.0150918536615773E-6</v>
      </c>
    </row>
    <row r="109" spans="1:16" x14ac:dyDescent="0.2">
      <c r="A109" s="31">
        <f t="shared" si="33"/>
        <v>-30</v>
      </c>
      <c r="B109" s="31">
        <f t="shared" si="18"/>
        <v>8.8055009529788494E-4</v>
      </c>
      <c r="C109" s="31">
        <f t="shared" si="19"/>
        <v>0.79271933285427998</v>
      </c>
      <c r="D109" s="31">
        <f t="shared" si="20"/>
        <v>1.0000000000000001E-5</v>
      </c>
      <c r="E109" s="31">
        <f t="shared" si="21"/>
        <v>7.9271933285428012E-6</v>
      </c>
      <c r="F109" s="1">
        <f t="shared" si="22"/>
        <v>7.9464897636686955E-6</v>
      </c>
      <c r="G109" s="1">
        <f t="shared" si="23"/>
        <v>8.0631772300934234E-6</v>
      </c>
      <c r="H109" s="1">
        <f t="shared" si="24"/>
        <v>8.0879816053579057E-6</v>
      </c>
      <c r="I109" s="1">
        <f t="shared" si="25"/>
        <v>8.0516984076199682E-6</v>
      </c>
      <c r="J109" s="1">
        <f t="shared" si="26"/>
        <v>8.0459664467740274E-6</v>
      </c>
      <c r="K109" s="1">
        <f t="shared" si="27"/>
        <v>8.0402386343354071E-6</v>
      </c>
      <c r="L109" s="1">
        <f t="shared" si="28"/>
        <v>8.0345149033490617E-6</v>
      </c>
      <c r="M109" s="1">
        <f t="shared" si="29"/>
        <v>8.028795243987005E-6</v>
      </c>
      <c r="N109" s="1">
        <f t="shared" si="30"/>
        <v>8.0230796543623052E-6</v>
      </c>
      <c r="O109" s="1">
        <f t="shared" si="31"/>
        <v>8.0173681345913666E-6</v>
      </c>
      <c r="P109" s="1">
        <f t="shared" si="32"/>
        <v>8.0116606807725978E-6</v>
      </c>
    </row>
    <row r="110" spans="1:16" x14ac:dyDescent="0.2">
      <c r="A110" s="31">
        <f t="shared" si="33"/>
        <v>-29</v>
      </c>
      <c r="B110" s="31">
        <f t="shared" si="18"/>
        <v>9.3785214593158808E-4</v>
      </c>
      <c r="C110" s="31">
        <f t="shared" si="19"/>
        <v>0.79261474610805416</v>
      </c>
      <c r="D110" s="31">
        <f t="shared" si="20"/>
        <v>1.0000000000000001E-5</v>
      </c>
      <c r="E110" s="31">
        <f t="shared" si="21"/>
        <v>7.9261474610805422E-6</v>
      </c>
      <c r="F110" s="1">
        <f t="shared" si="22"/>
        <v>7.946539861493781E-6</v>
      </c>
      <c r="G110" s="1">
        <f t="shared" si="23"/>
        <v>8.0628427363087276E-6</v>
      </c>
      <c r="H110" s="1">
        <f t="shared" si="24"/>
        <v>8.0872595884382616E-6</v>
      </c>
      <c r="I110" s="1">
        <f t="shared" si="25"/>
        <v>8.0505948877908334E-6</v>
      </c>
      <c r="J110" s="1">
        <f t="shared" si="26"/>
        <v>8.0444792628803579E-6</v>
      </c>
      <c r="K110" s="1">
        <f t="shared" si="27"/>
        <v>8.0383683515365319E-6</v>
      </c>
      <c r="L110" s="1">
        <f t="shared" si="28"/>
        <v>8.0322620861883455E-6</v>
      </c>
      <c r="M110" s="1">
        <f t="shared" si="29"/>
        <v>8.0261604563859548E-6</v>
      </c>
      <c r="N110" s="1">
        <f t="shared" si="30"/>
        <v>8.0200634596195201E-6</v>
      </c>
      <c r="O110" s="1">
        <f t="shared" si="31"/>
        <v>8.0139710953821124E-6</v>
      </c>
      <c r="P110" s="1">
        <f t="shared" si="32"/>
        <v>8.0078833591507315E-6</v>
      </c>
    </row>
    <row r="111" spans="1:16" x14ac:dyDescent="0.2">
      <c r="A111" s="31">
        <f t="shared" si="33"/>
        <v>-28</v>
      </c>
      <c r="B111" s="31">
        <f t="shared" si="18"/>
        <v>1.0010703641597275E-3</v>
      </c>
      <c r="C111" s="31">
        <f t="shared" si="19"/>
        <v>0.79249937728048714</v>
      </c>
      <c r="D111" s="31">
        <f t="shared" si="20"/>
        <v>1.0000000000000001E-5</v>
      </c>
      <c r="E111" s="31">
        <f t="shared" si="21"/>
        <v>7.9249937728048721E-6</v>
      </c>
      <c r="F111" s="1">
        <f t="shared" si="22"/>
        <v>7.9465913562564501E-6</v>
      </c>
      <c r="G111" s="1">
        <f t="shared" si="23"/>
        <v>8.0624696942178898E-6</v>
      </c>
      <c r="H111" s="1">
        <f t="shared" si="24"/>
        <v>8.0864588607294951E-6</v>
      </c>
      <c r="I111" s="1">
        <f t="shared" si="25"/>
        <v>8.0493731906103236E-6</v>
      </c>
      <c r="J111" s="1">
        <f t="shared" si="26"/>
        <v>8.0428342390058603E-6</v>
      </c>
      <c r="K111" s="1">
        <f t="shared" si="27"/>
        <v>8.036300667175853E-6</v>
      </c>
      <c r="L111" s="1">
        <f t="shared" si="28"/>
        <v>8.0297724067723372E-6</v>
      </c>
      <c r="M111" s="1">
        <f t="shared" si="29"/>
        <v>8.0232494465621331E-6</v>
      </c>
      <c r="N111" s="1">
        <f t="shared" si="30"/>
        <v>8.01673178325105E-6</v>
      </c>
      <c r="O111" s="1">
        <f t="shared" si="31"/>
        <v>8.0102194155474829E-6</v>
      </c>
      <c r="P111" s="1">
        <f t="shared" si="32"/>
        <v>8.0037123381460308E-6</v>
      </c>
    </row>
    <row r="112" spans="1:16" x14ac:dyDescent="0.2">
      <c r="A112" s="31">
        <f t="shared" si="33"/>
        <v>-27</v>
      </c>
      <c r="B112" s="31">
        <f t="shared" si="18"/>
        <v>1.0710534982141962E-3</v>
      </c>
      <c r="C112" s="31">
        <f t="shared" si="19"/>
        <v>0.79237168253853196</v>
      </c>
      <c r="D112" s="31">
        <f t="shared" si="20"/>
        <v>1.0000000000000001E-5</v>
      </c>
      <c r="E112" s="31">
        <f t="shared" si="21"/>
        <v>7.9237168253853199E-6</v>
      </c>
      <c r="F112" s="1">
        <f t="shared" si="22"/>
        <v>7.9466443003695482E-6</v>
      </c>
      <c r="G112" s="1">
        <f t="shared" si="23"/>
        <v>8.0620524569114496E-6</v>
      </c>
      <c r="H112" s="1">
        <f t="shared" si="24"/>
        <v>8.0855680548231692E-6</v>
      </c>
      <c r="I112" s="1">
        <f t="shared" si="25"/>
        <v>8.0480163365455958E-6</v>
      </c>
      <c r="J112" s="1">
        <f t="shared" si="26"/>
        <v>8.0410087630206145E-6</v>
      </c>
      <c r="K112" s="1">
        <f t="shared" si="27"/>
        <v>8.0340073589367781E-6</v>
      </c>
      <c r="L112" s="1">
        <f t="shared" si="28"/>
        <v>8.0270120549586222E-6</v>
      </c>
      <c r="M112" s="1">
        <f t="shared" si="29"/>
        <v>8.0200228388585775E-6</v>
      </c>
      <c r="N112" s="1">
        <f t="shared" si="30"/>
        <v>8.0130397063471505E-6</v>
      </c>
      <c r="O112" s="1">
        <f t="shared" si="31"/>
        <v>8.0060626551372677E-6</v>
      </c>
      <c r="P112" s="1">
        <f t="shared" si="32"/>
        <v>7.9990916789308035E-6</v>
      </c>
    </row>
    <row r="113" spans="1:16" x14ac:dyDescent="0.2">
      <c r="A113" s="31">
        <f t="shared" si="33"/>
        <v>-26</v>
      </c>
      <c r="B113" s="31">
        <f t="shared" si="18"/>
        <v>1.1488083666334899E-3</v>
      </c>
      <c r="C113" s="31">
        <f t="shared" si="19"/>
        <v>0.79222983122910373</v>
      </c>
      <c r="D113" s="31">
        <f t="shared" si="20"/>
        <v>1.0000000000000001E-5</v>
      </c>
      <c r="E113" s="31">
        <f t="shared" si="21"/>
        <v>7.9222983122910373E-6</v>
      </c>
      <c r="F113" s="1">
        <f t="shared" si="22"/>
        <v>7.9466987487268125E-6</v>
      </c>
      <c r="G113" s="1">
        <f t="shared" si="23"/>
        <v>8.0615843311284899E-6</v>
      </c>
      <c r="H113" s="1">
        <f t="shared" si="24"/>
        <v>8.0845737062222578E-6</v>
      </c>
      <c r="I113" s="1">
        <f t="shared" si="25"/>
        <v>8.0465042201138264E-6</v>
      </c>
      <c r="J113" s="1">
        <f t="shared" si="26"/>
        <v>8.0389760660803367E-6</v>
      </c>
      <c r="K113" s="1">
        <f t="shared" si="27"/>
        <v>8.031455023023507E-6</v>
      </c>
      <c r="L113" s="1">
        <f t="shared" si="28"/>
        <v>8.0239410203425127E-6</v>
      </c>
      <c r="M113" s="1">
        <f t="shared" si="29"/>
        <v>8.0164340445370293E-6</v>
      </c>
      <c r="N113" s="1">
        <f t="shared" si="30"/>
        <v>8.0089340900440765E-6</v>
      </c>
      <c r="O113" s="1">
        <f t="shared" si="31"/>
        <v>8.0014411533032156E-6</v>
      </c>
      <c r="P113" s="1">
        <f t="shared" si="32"/>
        <v>7.9939552267462801E-6</v>
      </c>
    </row>
    <row r="114" spans="1:16" x14ac:dyDescent="0.2">
      <c r="A114" s="31">
        <f t="shared" si="33"/>
        <v>-25</v>
      </c>
      <c r="B114" s="31">
        <f t="shared" si="18"/>
        <v>1.2355365451009208E-3</v>
      </c>
      <c r="C114" s="31">
        <f t="shared" si="19"/>
        <v>0.79207163951130688</v>
      </c>
      <c r="D114" s="31">
        <f t="shared" si="20"/>
        <v>1.0000000000000001E-5</v>
      </c>
      <c r="E114" s="31">
        <f t="shared" si="21"/>
        <v>7.9207163951130693E-6</v>
      </c>
      <c r="F114" s="1">
        <f t="shared" si="22"/>
        <v>7.946754758845102E-6</v>
      </c>
      <c r="G114" s="1">
        <f t="shared" si="23"/>
        <v>8.0610573381813775E-6</v>
      </c>
      <c r="H114" s="1">
        <f t="shared" si="24"/>
        <v>8.0834597751636934E-6</v>
      </c>
      <c r="I114" s="1">
        <f t="shared" si="25"/>
        <v>8.0448128981304003E-6</v>
      </c>
      <c r="J114" s="1">
        <f t="shared" si="26"/>
        <v>8.0367042774027259E-6</v>
      </c>
      <c r="K114" s="1">
        <f t="shared" si="27"/>
        <v>8.0286038973666938E-6</v>
      </c>
      <c r="L114" s="1">
        <f t="shared" si="28"/>
        <v>8.0205116857858438E-6</v>
      </c>
      <c r="M114" s="1">
        <f t="shared" si="29"/>
        <v>8.0124276275163412E-6</v>
      </c>
      <c r="N114" s="1">
        <f t="shared" si="30"/>
        <v>8.0043517153513046E-6</v>
      </c>
      <c r="O114" s="1">
        <f t="shared" si="31"/>
        <v>7.9962839440869447E-6</v>
      </c>
      <c r="P114" s="1">
        <f t="shared" si="32"/>
        <v>7.988224304515883E-6</v>
      </c>
    </row>
    <row r="115" spans="1:16" x14ac:dyDescent="0.2">
      <c r="A115" s="31">
        <f t="shared" si="33"/>
        <v>-24</v>
      </c>
      <c r="B115" s="31">
        <f t="shared" si="18"/>
        <v>1.332681379861269E-3</v>
      </c>
      <c r="C115" s="31">
        <f t="shared" si="19"/>
        <v>0.79189448537599261</v>
      </c>
      <c r="D115" s="31">
        <f t="shared" si="20"/>
        <v>1.0000000000000001E-5</v>
      </c>
      <c r="E115" s="31">
        <f t="shared" si="21"/>
        <v>7.9189448537599271E-6</v>
      </c>
      <c r="F115" s="1">
        <f t="shared" si="22"/>
        <v>7.9468123910162355E-6</v>
      </c>
      <c r="G115" s="1">
        <f t="shared" si="23"/>
        <v>8.0604619090979314E-6</v>
      </c>
      <c r="H115" s="1">
        <f t="shared" si="24"/>
        <v>8.0822070370830544E-6</v>
      </c>
      <c r="I115" s="1">
        <f t="shared" si="25"/>
        <v>8.0429136827258632E-6</v>
      </c>
      <c r="J115" s="1">
        <f t="shared" si="26"/>
        <v>8.034155220149225E-6</v>
      </c>
      <c r="K115" s="1">
        <f t="shared" si="27"/>
        <v>8.0254063629738578E-6</v>
      </c>
      <c r="L115" s="1">
        <f t="shared" si="28"/>
        <v>8.0166670368290455E-6</v>
      </c>
      <c r="M115" s="1">
        <f t="shared" si="29"/>
        <v>8.0079372244284855E-6</v>
      </c>
      <c r="N115" s="1">
        <f t="shared" si="30"/>
        <v>7.999216916422979E-6</v>
      </c>
      <c r="O115" s="1">
        <f t="shared" si="31"/>
        <v>7.9905061054676456E-6</v>
      </c>
      <c r="P115" s="1">
        <f t="shared" si="32"/>
        <v>7.9818047802192659E-6</v>
      </c>
    </row>
    <row r="116" spans="1:16" x14ac:dyDescent="0.2">
      <c r="A116" s="31">
        <f t="shared" si="33"/>
        <v>-23</v>
      </c>
      <c r="B116" s="31">
        <f t="shared" si="18"/>
        <v>1.4419887856704464E-3</v>
      </c>
      <c r="C116" s="31">
        <f t="shared" si="19"/>
        <v>0.79169519884744155</v>
      </c>
      <c r="D116" s="31">
        <f t="shared" si="20"/>
        <v>1.0000000000000001E-5</v>
      </c>
      <c r="E116" s="31">
        <f t="shared" si="21"/>
        <v>7.9169519884744169E-6</v>
      </c>
      <c r="F116" s="1">
        <f t="shared" si="22"/>
        <v>7.9468717084691711E-6</v>
      </c>
      <c r="G116" s="1">
        <f t="shared" si="23"/>
        <v>8.0597864925934813E-6</v>
      </c>
      <c r="H116" s="1">
        <f t="shared" si="24"/>
        <v>8.0807922990897634E-6</v>
      </c>
      <c r="I116" s="1">
        <f t="shared" si="25"/>
        <v>8.0407719758810801E-6</v>
      </c>
      <c r="J116" s="1">
        <f t="shared" si="26"/>
        <v>8.031282864683145E-6</v>
      </c>
      <c r="K116" s="1">
        <f t="shared" si="27"/>
        <v>8.0218050195164814E-6</v>
      </c>
      <c r="L116" s="1">
        <f t="shared" si="28"/>
        <v>8.0123383631971586E-6</v>
      </c>
      <c r="M116" s="1">
        <f t="shared" si="29"/>
        <v>8.0028828756172819E-6</v>
      </c>
      <c r="N116" s="1">
        <f t="shared" si="30"/>
        <v>7.9934385446071308E-6</v>
      </c>
      <c r="O116" s="1">
        <f t="shared" si="31"/>
        <v>7.9840053600035856E-6</v>
      </c>
      <c r="P116" s="1">
        <f t="shared" si="32"/>
        <v>7.9745833076519871E-6</v>
      </c>
    </row>
    <row r="117" spans="1:16" x14ac:dyDescent="0.2">
      <c r="A117" s="31">
        <f t="shared" si="33"/>
        <v>-22</v>
      </c>
      <c r="B117" s="31">
        <f t="shared" si="18"/>
        <v>1.5655866442969928E-3</v>
      </c>
      <c r="C117" s="31">
        <f t="shared" si="19"/>
        <v>0.79146991873772476</v>
      </c>
      <c r="D117" s="31">
        <f t="shared" si="20"/>
        <v>1.0000000000000001E-5</v>
      </c>
      <c r="E117" s="31">
        <f t="shared" si="21"/>
        <v>7.9146991873772485E-6</v>
      </c>
      <c r="F117" s="1">
        <f t="shared" si="22"/>
        <v>7.9469327775433647E-6</v>
      </c>
      <c r="G117" s="1">
        <f t="shared" si="23"/>
        <v>8.0590170463909341E-6</v>
      </c>
      <c r="H117" s="1">
        <f t="shared" si="24"/>
        <v>8.0791873837207651E-6</v>
      </c>
      <c r="I117" s="1">
        <f t="shared" si="25"/>
        <v>8.038345758393628E-6</v>
      </c>
      <c r="J117" s="1">
        <f t="shared" si="26"/>
        <v>8.0280313239887249E-6</v>
      </c>
      <c r="K117" s="1">
        <f t="shared" si="27"/>
        <v>8.0177301922553895E-6</v>
      </c>
      <c r="L117" s="1">
        <f t="shared" si="28"/>
        <v>8.0074422822607214E-6</v>
      </c>
      <c r="M117" s="1">
        <f t="shared" si="29"/>
        <v>7.9971675701396793E-6</v>
      </c>
      <c r="N117" s="1">
        <f t="shared" si="30"/>
        <v>7.986906039967947E-6</v>
      </c>
      <c r="O117" s="1">
        <f t="shared" si="31"/>
        <v>7.9766576778317498E-6</v>
      </c>
      <c r="P117" s="1">
        <f t="shared" si="32"/>
        <v>7.9664224658347892E-6</v>
      </c>
    </row>
    <row r="118" spans="1:16" x14ac:dyDescent="0.2">
      <c r="A118" s="31">
        <f t="shared" si="33"/>
        <v>-21</v>
      </c>
      <c r="B118" s="31">
        <f t="shared" si="18"/>
        <v>1.7060895965064697E-3</v>
      </c>
      <c r="C118" s="31">
        <f t="shared" si="19"/>
        <v>0.79121390380222878</v>
      </c>
      <c r="D118" s="31">
        <f t="shared" si="20"/>
        <v>1.0000000000000001E-5</v>
      </c>
      <c r="E118" s="31">
        <f t="shared" si="21"/>
        <v>7.9121390380222892E-6</v>
      </c>
      <c r="F118" s="1">
        <f t="shared" si="22"/>
        <v>7.9469956678741591E-6</v>
      </c>
      <c r="G118" s="1">
        <f t="shared" si="23"/>
        <v>8.0581363707890252E-6</v>
      </c>
      <c r="H118" s="1">
        <f t="shared" si="24"/>
        <v>8.0773577981500091E-6</v>
      </c>
      <c r="I118" s="1">
        <f t="shared" si="25"/>
        <v>8.035583612029614E-6</v>
      </c>
      <c r="J118" s="1">
        <f t="shared" si="26"/>
        <v>8.0243322309500972E-6</v>
      </c>
      <c r="K118" s="1">
        <f t="shared" si="27"/>
        <v>8.0130966716201491E-6</v>
      </c>
      <c r="L118" s="1">
        <f t="shared" si="28"/>
        <v>8.0018768480512551E-6</v>
      </c>
      <c r="M118" s="1">
        <f t="shared" si="29"/>
        <v>7.9906727313154747E-6</v>
      </c>
      <c r="N118" s="1">
        <f t="shared" si="30"/>
        <v>7.9794843004305704E-6</v>
      </c>
      <c r="O118" s="1">
        <f t="shared" si="31"/>
        <v>7.9683115364313354E-6</v>
      </c>
      <c r="P118" s="1">
        <f t="shared" si="32"/>
        <v>7.9571544163823452E-6</v>
      </c>
    </row>
    <row r="119" spans="1:16" x14ac:dyDescent="0.2">
      <c r="A119" s="31">
        <f t="shared" si="33"/>
        <v>-20</v>
      </c>
      <c r="B119" s="31">
        <f t="shared" si="18"/>
        <v>1.8667389407260972E-3</v>
      </c>
      <c r="C119" s="31">
        <f t="shared" si="19"/>
        <v>0.79092128095345837</v>
      </c>
      <c r="D119" s="31">
        <f t="shared" si="20"/>
        <v>1.0000000000000001E-5</v>
      </c>
      <c r="E119" s="31">
        <f t="shared" si="21"/>
        <v>7.9092128095345852E-6</v>
      </c>
      <c r="F119" s="1">
        <f t="shared" si="22"/>
        <v>7.9470604525912161E-6</v>
      </c>
      <c r="G119" s="1">
        <f t="shared" si="23"/>
        <v>8.0571232264910797E-6</v>
      </c>
      <c r="H119" s="1">
        <f t="shared" si="24"/>
        <v>8.0752609734956991E-6</v>
      </c>
      <c r="I119" s="1">
        <f t="shared" si="25"/>
        <v>8.0324221040498133E-6</v>
      </c>
      <c r="J119" s="1">
        <f t="shared" si="26"/>
        <v>8.0201012718280236E-6</v>
      </c>
      <c r="K119" s="1">
        <f t="shared" si="27"/>
        <v>8.0077994059587397E-6</v>
      </c>
      <c r="L119" s="1">
        <f t="shared" si="28"/>
        <v>7.9955164135473655E-6</v>
      </c>
      <c r="M119" s="1">
        <f t="shared" si="29"/>
        <v>7.9832522587547204E-6</v>
      </c>
      <c r="N119" s="1">
        <f t="shared" si="30"/>
        <v>7.9710069136961582E-6</v>
      </c>
      <c r="O119" s="1">
        <f t="shared" si="31"/>
        <v>7.9587803525146697E-6</v>
      </c>
      <c r="P119" s="1">
        <f t="shared" si="32"/>
        <v>7.9465725454002638E-6</v>
      </c>
    </row>
    <row r="120" spans="1:16" x14ac:dyDescent="0.2">
      <c r="A120" s="31">
        <f t="shared" si="33"/>
        <v>-19</v>
      </c>
      <c r="B120" s="31">
        <f t="shared" si="18"/>
        <v>2.0515917342823998E-3</v>
      </c>
      <c r="C120" s="31">
        <f t="shared" si="19"/>
        <v>0.7905847054184526</v>
      </c>
      <c r="D120" s="31">
        <f t="shared" si="20"/>
        <v>1.0000000000000001E-5</v>
      </c>
      <c r="E120" s="31">
        <f t="shared" si="21"/>
        <v>7.9058470541845265E-6</v>
      </c>
      <c r="F120" s="1">
        <f t="shared" si="22"/>
        <v>7.9471272085310085E-6</v>
      </c>
      <c r="G120" s="1">
        <f t="shared" si="23"/>
        <v>8.0559511538241967E-6</v>
      </c>
      <c r="H120" s="1">
        <f t="shared" si="24"/>
        <v>8.0728439095073659E-6</v>
      </c>
      <c r="I120" s="1">
        <f t="shared" si="25"/>
        <v>8.0287822904198192E-6</v>
      </c>
      <c r="J120" s="1">
        <f t="shared" si="26"/>
        <v>8.0152335542668301E-6</v>
      </c>
      <c r="K120" s="1">
        <f t="shared" si="27"/>
        <v>8.0017077494162955E-6</v>
      </c>
      <c r="L120" s="1">
        <f t="shared" si="28"/>
        <v>7.9882047734063906E-6</v>
      </c>
      <c r="M120" s="1">
        <f t="shared" si="29"/>
        <v>7.9747245808297559E-6</v>
      </c>
      <c r="N120" s="1">
        <f t="shared" si="30"/>
        <v>7.9612671342487396E-6</v>
      </c>
      <c r="O120" s="1">
        <f t="shared" si="31"/>
        <v>7.947832398270541E-6</v>
      </c>
      <c r="P120" s="1">
        <f t="shared" si="32"/>
        <v>7.9344203335741627E-6</v>
      </c>
    </row>
    <row r="121" spans="1:16" x14ac:dyDescent="0.2">
      <c r="A121" s="31">
        <f t="shared" si="33"/>
        <v>-18</v>
      </c>
      <c r="B121" s="31">
        <f t="shared" si="18"/>
        <v>2.2657798846170436E-3</v>
      </c>
      <c r="C121" s="31">
        <f t="shared" si="19"/>
        <v>0.79019489589273084</v>
      </c>
      <c r="D121" s="31">
        <f t="shared" si="20"/>
        <v>1.0000000000000001E-5</v>
      </c>
      <c r="E121" s="31">
        <f t="shared" si="21"/>
        <v>7.9019489589273084E-6</v>
      </c>
      <c r="F121" s="1">
        <f t="shared" si="22"/>
        <v>7.9471960164645415E-6</v>
      </c>
      <c r="G121" s="1">
        <f t="shared" si="23"/>
        <v>8.0545868732877863E-6</v>
      </c>
      <c r="H121" s="1">
        <f t="shared" si="24"/>
        <v>8.0700399862238681E-6</v>
      </c>
      <c r="I121" s="1">
        <f t="shared" si="25"/>
        <v>8.0245649853387172E-6</v>
      </c>
      <c r="J121" s="1">
        <f t="shared" si="26"/>
        <v>8.0095973451753879E-6</v>
      </c>
      <c r="K121" s="1">
        <f t="shared" si="27"/>
        <v>7.994657690538244E-6</v>
      </c>
      <c r="L121" s="1">
        <f t="shared" si="28"/>
        <v>7.9797459055066324E-6</v>
      </c>
      <c r="M121" s="1">
        <f t="shared" si="29"/>
        <v>7.9648619312213516E-6</v>
      </c>
      <c r="N121" s="1">
        <f t="shared" si="30"/>
        <v>7.9500057168185727E-6</v>
      </c>
      <c r="O121" s="1">
        <f t="shared" si="31"/>
        <v>7.9351772135073296E-6</v>
      </c>
      <c r="P121" s="1">
        <f t="shared" si="32"/>
        <v>7.9203763686051867E-6</v>
      </c>
    </row>
    <row r="122" spans="1:16" x14ac:dyDescent="0.2">
      <c r="A122" s="31">
        <f t="shared" si="33"/>
        <v>-17</v>
      </c>
      <c r="B122" s="31">
        <f t="shared" si="18"/>
        <v>2.5158704273343956E-3</v>
      </c>
      <c r="C122" s="31">
        <f t="shared" si="19"/>
        <v>0.78973998939671741</v>
      </c>
      <c r="D122" s="31">
        <f t="shared" si="20"/>
        <v>1.0000000000000001E-5</v>
      </c>
      <c r="E122" s="31">
        <f t="shared" si="21"/>
        <v>7.8973998939671756E-6</v>
      </c>
      <c r="F122" s="1">
        <f t="shared" si="22"/>
        <v>7.9472669613415559E-6</v>
      </c>
      <c r="G122" s="1">
        <f t="shared" si="23"/>
        <v>8.0529880909262928E-6</v>
      </c>
      <c r="H122" s="1">
        <f t="shared" si="24"/>
        <v>8.0667645925059386E-6</v>
      </c>
      <c r="I122" s="1">
        <f t="shared" si="25"/>
        <v>8.0196442802371836E-6</v>
      </c>
      <c r="J122" s="1">
        <f t="shared" si="26"/>
        <v>8.0030254977090004E-6</v>
      </c>
      <c r="K122" s="1">
        <f t="shared" si="27"/>
        <v>7.9864412210088098E-6</v>
      </c>
      <c r="L122" s="1">
        <f t="shared" si="28"/>
        <v>7.9698913149610395E-6</v>
      </c>
      <c r="M122" s="1">
        <f t="shared" si="29"/>
        <v>7.9533757014731075E-6</v>
      </c>
      <c r="N122" s="1">
        <f t="shared" si="30"/>
        <v>7.9368943104911166E-6</v>
      </c>
      <c r="O122" s="1">
        <f t="shared" si="31"/>
        <v>7.9204470740800259E-6</v>
      </c>
      <c r="P122" s="1">
        <f t="shared" si="32"/>
        <v>7.9040339204694598E-6</v>
      </c>
    </row>
    <row r="123" spans="1:16" x14ac:dyDescent="0.2">
      <c r="A123" s="31">
        <f t="shared" si="33"/>
        <v>-16</v>
      </c>
      <c r="B123" s="31">
        <f t="shared" si="18"/>
        <v>2.8103747150509339E-3</v>
      </c>
      <c r="C123" s="31">
        <f t="shared" si="19"/>
        <v>0.7892046315203407</v>
      </c>
      <c r="D123" s="31">
        <f t="shared" si="20"/>
        <v>1.0000000000000001E-5</v>
      </c>
      <c r="E123" s="31">
        <f t="shared" si="21"/>
        <v>7.8920463152034069E-6</v>
      </c>
      <c r="F123" s="1">
        <f t="shared" si="22"/>
        <v>7.9473401325526064E-6</v>
      </c>
      <c r="G123" s="1">
        <f t="shared" si="23"/>
        <v>8.051100444956851E-6</v>
      </c>
      <c r="H123" s="1">
        <f t="shared" si="24"/>
        <v>8.062909049344526E-6</v>
      </c>
      <c r="I123" s="1">
        <f t="shared" si="25"/>
        <v>8.0138585424942211E-6</v>
      </c>
      <c r="J123" s="1">
        <f t="shared" si="26"/>
        <v>7.995303554832499E-6</v>
      </c>
      <c r="K123" s="1">
        <f t="shared" si="27"/>
        <v>7.9767915960133865E-6</v>
      </c>
      <c r="L123" s="1">
        <f t="shared" si="28"/>
        <v>7.9583225027985863E-6</v>
      </c>
      <c r="M123" s="1">
        <f t="shared" si="29"/>
        <v>7.9398961690808366E-6</v>
      </c>
      <c r="N123" s="1">
        <f t="shared" si="30"/>
        <v>7.9215124968651543E-6</v>
      </c>
      <c r="O123" s="1">
        <f t="shared" si="31"/>
        <v>7.9031713903520927E-6</v>
      </c>
      <c r="P123" s="1">
        <f t="shared" si="32"/>
        <v>7.884872749995372E-6</v>
      </c>
    </row>
    <row r="124" spans="1:16" x14ac:dyDescent="0.2">
      <c r="A124" s="31">
        <f t="shared" si="33"/>
        <v>-15</v>
      </c>
      <c r="B124" s="31">
        <f t="shared" si="18"/>
        <v>3.1604810749163862E-3</v>
      </c>
      <c r="C124" s="31">
        <f t="shared" si="19"/>
        <v>0.78856867082928805</v>
      </c>
      <c r="D124" s="31">
        <f t="shared" si="20"/>
        <v>1.0000000000000001E-5</v>
      </c>
      <c r="E124" s="31">
        <f t="shared" si="21"/>
        <v>7.8856867082928805E-6</v>
      </c>
      <c r="F124" s="1">
        <f t="shared" si="22"/>
        <v>7.947415624210499E-6</v>
      </c>
      <c r="G124" s="1">
        <f t="shared" si="23"/>
        <v>8.0488531934623369E-6</v>
      </c>
      <c r="H124" s="1">
        <f t="shared" si="24"/>
        <v>8.0583320364495824E-6</v>
      </c>
      <c r="I124" s="1">
        <f t="shared" si="25"/>
        <v>8.006997728775418E-6</v>
      </c>
      <c r="J124" s="1">
        <f t="shared" si="26"/>
        <v>7.9861529993542708E-6</v>
      </c>
      <c r="K124" s="1">
        <f t="shared" si="27"/>
        <v>7.9653626025326767E-6</v>
      </c>
      <c r="L124" s="1">
        <f t="shared" si="28"/>
        <v>7.9446263333255688E-6</v>
      </c>
      <c r="M124" s="1">
        <f t="shared" si="29"/>
        <v>7.9239440439755595E-6</v>
      </c>
      <c r="N124" s="1">
        <f t="shared" si="30"/>
        <v>7.9033155949643909E-6</v>
      </c>
      <c r="O124" s="1">
        <f t="shared" si="31"/>
        <v>7.88274084909969E-6</v>
      </c>
      <c r="P124" s="1">
        <f t="shared" si="32"/>
        <v>7.8622196655864275E-6</v>
      </c>
    </row>
    <row r="125" spans="1:16" x14ac:dyDescent="0.2">
      <c r="A125" s="31">
        <f t="shared" si="33"/>
        <v>-14</v>
      </c>
      <c r="B125" s="31">
        <f t="shared" si="18"/>
        <v>3.5811301471882803E-3</v>
      </c>
      <c r="C125" s="31">
        <f t="shared" si="19"/>
        <v>0.78780524854034939</v>
      </c>
      <c r="D125" s="31">
        <f t="shared" si="20"/>
        <v>1.0000000000000001E-5</v>
      </c>
      <c r="E125" s="31">
        <f t="shared" si="21"/>
        <v>7.8780524854034946E-6</v>
      </c>
      <c r="F125" s="1">
        <f t="shared" si="22"/>
        <v>7.9474935354527676E-6</v>
      </c>
      <c r="G125" s="1">
        <f t="shared" si="23"/>
        <v>8.0461530246666014E-6</v>
      </c>
      <c r="H125" s="1">
        <f t="shared" si="24"/>
        <v>8.0528473011499881E-6</v>
      </c>
      <c r="I125" s="1">
        <f t="shared" si="25"/>
        <v>7.9987852190811291E-6</v>
      </c>
      <c r="J125" s="1">
        <f t="shared" si="26"/>
        <v>7.975207299001023E-6</v>
      </c>
      <c r="K125" s="1">
        <f t="shared" si="27"/>
        <v>7.9516989463717499E-6</v>
      </c>
      <c r="L125" s="1">
        <f t="shared" si="28"/>
        <v>7.9282598926744989E-6</v>
      </c>
      <c r="M125" s="1">
        <f t="shared" si="29"/>
        <v>7.9048899268053966E-6</v>
      </c>
      <c r="N125" s="1">
        <f t="shared" si="30"/>
        <v>7.8815888461227779E-6</v>
      </c>
      <c r="O125" s="1">
        <f t="shared" si="31"/>
        <v>7.8583564505378755E-6</v>
      </c>
      <c r="P125" s="1">
        <f t="shared" si="32"/>
        <v>7.8351925366024437E-6</v>
      </c>
    </row>
    <row r="126" spans="1:16" x14ac:dyDescent="0.2">
      <c r="A126" s="31">
        <f t="shared" si="33"/>
        <v>-13</v>
      </c>
      <c r="B126" s="31">
        <f t="shared" si="18"/>
        <v>4.0926284780530182E-3</v>
      </c>
      <c r="C126" s="31">
        <f t="shared" si="19"/>
        <v>0.78687794257129928</v>
      </c>
      <c r="D126" s="31">
        <f t="shared" si="20"/>
        <v>1.0000000000000001E-5</v>
      </c>
      <c r="E126" s="31">
        <f t="shared" si="21"/>
        <v>7.8687794257129935E-6</v>
      </c>
      <c r="F126" s="1">
        <f t="shared" si="22"/>
        <v>7.9475739707669724E-6</v>
      </c>
      <c r="G126" s="1">
        <f t="shared" si="23"/>
        <v>8.0428750158779685E-6</v>
      </c>
      <c r="H126" s="1">
        <f t="shared" si="24"/>
        <v>8.0462057312759217E-6</v>
      </c>
      <c r="I126" s="1">
        <f t="shared" si="25"/>
        <v>7.9888513594186004E-6</v>
      </c>
      <c r="J126" s="1">
        <f t="shared" si="26"/>
        <v>7.9619770690395309E-6</v>
      </c>
      <c r="K126" s="1">
        <f t="shared" si="27"/>
        <v>7.9351932500503423E-6</v>
      </c>
      <c r="L126" s="1">
        <f t="shared" si="28"/>
        <v>7.9084995347541456E-6</v>
      </c>
      <c r="M126" s="1">
        <f t="shared" si="29"/>
        <v>7.8818956132290105E-6</v>
      </c>
      <c r="N126" s="1">
        <f t="shared" si="30"/>
        <v>7.8553811844179808E-6</v>
      </c>
      <c r="O126" s="1">
        <f t="shared" si="31"/>
        <v>7.828955950223845E-6</v>
      </c>
      <c r="P126" s="1">
        <f t="shared" si="32"/>
        <v>7.8026196096156269E-6</v>
      </c>
    </row>
    <row r="127" spans="1:16" x14ac:dyDescent="0.2">
      <c r="A127" s="31">
        <f t="shared" si="33"/>
        <v>-12</v>
      </c>
      <c r="B127" s="31">
        <f t="shared" si="18"/>
        <v>4.7231305291645384E-3</v>
      </c>
      <c r="C127" s="31">
        <f t="shared" si="19"/>
        <v>0.78573639411506591</v>
      </c>
      <c r="D127" s="31">
        <f t="shared" si="20"/>
        <v>1.0000000000000001E-5</v>
      </c>
      <c r="E127" s="31">
        <f t="shared" si="21"/>
        <v>7.8573639411506599E-6</v>
      </c>
      <c r="F127" s="1">
        <f t="shared" si="22"/>
        <v>7.9476570403408581E-6</v>
      </c>
      <c r="G127" s="1">
        <f t="shared" si="23"/>
        <v>8.0388491771666808E-6</v>
      </c>
      <c r="H127" s="1">
        <f t="shared" si="24"/>
        <v>8.0380687200071288E-6</v>
      </c>
      <c r="I127" s="1">
        <f t="shared" si="25"/>
        <v>7.9766942224560881E-6</v>
      </c>
      <c r="J127" s="1">
        <f t="shared" si="26"/>
        <v>7.9457984966380774E-6</v>
      </c>
      <c r="K127" s="1">
        <f t="shared" si="27"/>
        <v>7.9150225044688488E-6</v>
      </c>
      <c r="L127" s="1">
        <f t="shared" si="28"/>
        <v>7.8843657189617244E-6</v>
      </c>
      <c r="M127" s="1">
        <f t="shared" si="29"/>
        <v>7.8538276716047546E-6</v>
      </c>
      <c r="N127" s="1">
        <f t="shared" si="30"/>
        <v>7.8234079035016348E-6</v>
      </c>
      <c r="O127" s="1">
        <f t="shared" si="31"/>
        <v>7.7931059594700136E-6</v>
      </c>
      <c r="P127" s="1">
        <f t="shared" si="32"/>
        <v>7.7629213821695469E-6</v>
      </c>
    </row>
    <row r="128" spans="1:16" x14ac:dyDescent="0.2">
      <c r="A128" s="31">
        <f t="shared" si="33"/>
        <v>-11</v>
      </c>
      <c r="B128" s="31">
        <f t="shared" si="18"/>
        <v>5.5125646337841529E-3</v>
      </c>
      <c r="C128" s="31">
        <f t="shared" si="19"/>
        <v>0.78430942758908351</v>
      </c>
      <c r="D128" s="31">
        <f t="shared" si="20"/>
        <v>1.0000000000000001E-5</v>
      </c>
      <c r="E128" s="31">
        <f t="shared" si="21"/>
        <v>7.8430942758908364E-6</v>
      </c>
      <c r="F128" s="1">
        <f t="shared" si="22"/>
        <v>7.9477428604395036E-6</v>
      </c>
      <c r="G128" s="1">
        <f t="shared" si="23"/>
        <v>8.0338400173910843E-6</v>
      </c>
      <c r="H128" s="1">
        <f t="shared" si="24"/>
        <v>8.0279678067835778E-6</v>
      </c>
      <c r="I128" s="1">
        <f t="shared" si="25"/>
        <v>7.9616202798294686E-6</v>
      </c>
      <c r="J128" s="1">
        <f t="shared" si="26"/>
        <v>7.925755533899654E-6</v>
      </c>
      <c r="K128" s="1">
        <f t="shared" si="27"/>
        <v>7.890052414636439E-6</v>
      </c>
      <c r="L128" s="1">
        <f t="shared" si="28"/>
        <v>7.8545101308860753E-6</v>
      </c>
      <c r="M128" s="1">
        <f t="shared" si="29"/>
        <v>7.8191279513628322E-6</v>
      </c>
      <c r="N128" s="1">
        <f t="shared" si="30"/>
        <v>7.7839051558496718E-6</v>
      </c>
      <c r="O128" s="1">
        <f t="shared" si="31"/>
        <v>7.7488410292975533E-6</v>
      </c>
      <c r="P128" s="1">
        <f t="shared" si="32"/>
        <v>7.7139348559766517E-6</v>
      </c>
    </row>
    <row r="129" spans="1:16" x14ac:dyDescent="0.2">
      <c r="A129" s="31">
        <f t="shared" si="33"/>
        <v>-10</v>
      </c>
      <c r="B129" s="31">
        <f t="shared" si="18"/>
        <v>6.5190430398868451E-3</v>
      </c>
      <c r="C129" s="31">
        <f t="shared" si="19"/>
        <v>0.78249389335016029</v>
      </c>
      <c r="D129" s="31">
        <f t="shared" si="20"/>
        <v>1.0000000000000001E-5</v>
      </c>
      <c r="E129" s="31">
        <f t="shared" si="21"/>
        <v>7.8249389335016035E-6</v>
      </c>
      <c r="F129" s="1">
        <f t="shared" si="22"/>
        <v>7.9478315538119268E-6</v>
      </c>
      <c r="G129" s="1">
        <f t="shared" si="23"/>
        <v>8.0275148500207499E-6</v>
      </c>
      <c r="H129" s="1">
        <f t="shared" si="24"/>
        <v>8.0152422482350574E-6</v>
      </c>
      <c r="I129" s="1">
        <f t="shared" si="25"/>
        <v>7.9426528842840906E-6</v>
      </c>
      <c r="J129" s="1">
        <f t="shared" si="26"/>
        <v>7.9005602093126672E-6</v>
      </c>
      <c r="K129" s="1">
        <f t="shared" si="27"/>
        <v>7.8586906739008824E-6</v>
      </c>
      <c r="L129" s="1">
        <f t="shared" si="28"/>
        <v>7.8170430326257415E-6</v>
      </c>
      <c r="M129" s="1">
        <f t="shared" si="29"/>
        <v>7.7756161028057383E-6</v>
      </c>
      <c r="N129" s="1">
        <f t="shared" si="30"/>
        <v>7.7344087157682296E-6</v>
      </c>
      <c r="O129" s="1">
        <f t="shared" si="31"/>
        <v>7.6934197109415157E-6</v>
      </c>
      <c r="P129" s="1">
        <f t="shared" si="32"/>
        <v>7.6526479300266013E-6</v>
      </c>
    </row>
    <row r="130" spans="1:16" x14ac:dyDescent="0.2">
      <c r="A130" s="31">
        <f t="shared" si="33"/>
        <v>-9</v>
      </c>
      <c r="B130" s="31">
        <f t="shared" si="18"/>
        <v>7.8297144054030269E-3</v>
      </c>
      <c r="C130" s="31">
        <f t="shared" si="19"/>
        <v>0.78013593957941596</v>
      </c>
      <c r="D130" s="31">
        <f t="shared" si="20"/>
        <v>1.0000000000000001E-5</v>
      </c>
      <c r="E130" s="31">
        <f t="shared" si="21"/>
        <v>7.80135939579416E-6</v>
      </c>
      <c r="F130" s="1">
        <f t="shared" si="22"/>
        <v>7.9479232501297561E-6</v>
      </c>
      <c r="G130" s="1">
        <f t="shared" si="23"/>
        <v>8.0193935500977065E-6</v>
      </c>
      <c r="H130" s="1">
        <f t="shared" si="24"/>
        <v>7.998940397998012E-6</v>
      </c>
      <c r="I130" s="1">
        <f t="shared" si="25"/>
        <v>7.9183882101777707E-6</v>
      </c>
      <c r="J130" s="1">
        <f t="shared" si="26"/>
        <v>7.8683649041328263E-6</v>
      </c>
      <c r="K130" s="1">
        <f t="shared" si="27"/>
        <v>7.818657679287409E-6</v>
      </c>
      <c r="L130" s="1">
        <f t="shared" si="28"/>
        <v>7.7692644762137595E-6</v>
      </c>
      <c r="M130" s="1">
        <f t="shared" si="29"/>
        <v>7.7201833044273457E-6</v>
      </c>
      <c r="N130" s="1">
        <f t="shared" si="30"/>
        <v>7.671412193716891E-6</v>
      </c>
      <c r="O130" s="1">
        <f t="shared" si="31"/>
        <v>7.6229491882045945E-6</v>
      </c>
      <c r="P130" s="1">
        <f t="shared" si="32"/>
        <v>7.5747923405213916E-6</v>
      </c>
    </row>
    <row r="131" spans="1:16" x14ac:dyDescent="0.2">
      <c r="A131" s="31">
        <f t="shared" si="33"/>
        <v>-8</v>
      </c>
      <c r="B131" s="31">
        <f t="shared" si="18"/>
        <v>9.5799221472934563E-3</v>
      </c>
      <c r="C131" s="31">
        <f t="shared" si="19"/>
        <v>0.77699831654327678</v>
      </c>
      <c r="D131" s="31">
        <f t="shared" si="20"/>
        <v>1.0000000000000001E-5</v>
      </c>
      <c r="E131" s="31">
        <f t="shared" si="21"/>
        <v>7.7699831654327686E-6</v>
      </c>
      <c r="F131" s="1">
        <f t="shared" si="22"/>
        <v>7.9480180864609288E-6</v>
      </c>
      <c r="G131" s="1">
        <f t="shared" si="23"/>
        <v>8.0087671909475047E-6</v>
      </c>
      <c r="H131" s="1">
        <f t="shared" si="24"/>
        <v>7.9776607376572163E-6</v>
      </c>
      <c r="I131" s="1">
        <f t="shared" si="25"/>
        <v>7.8867641316758019E-6</v>
      </c>
      <c r="J131" s="1">
        <f t="shared" si="26"/>
        <v>7.8264626253486275E-6</v>
      </c>
      <c r="K131" s="1">
        <f t="shared" si="27"/>
        <v>7.7666222445921608E-6</v>
      </c>
      <c r="L131" s="1">
        <f t="shared" si="28"/>
        <v>7.7072394013763365E-6</v>
      </c>
      <c r="M131" s="1">
        <f t="shared" si="29"/>
        <v>7.6483105907667628E-6</v>
      </c>
      <c r="N131" s="1">
        <f t="shared" si="30"/>
        <v>7.5898323422708773E-6</v>
      </c>
      <c r="O131" s="1">
        <f t="shared" si="31"/>
        <v>7.531801213791574E-6</v>
      </c>
      <c r="P131" s="1">
        <f t="shared" si="32"/>
        <v>7.4742137857421007E-6</v>
      </c>
    </row>
    <row r="132" spans="1:16" x14ac:dyDescent="0.2">
      <c r="A132" s="31">
        <f t="shared" si="33"/>
        <v>-7</v>
      </c>
      <c r="B132" s="31">
        <f t="shared" si="18"/>
        <v>1.1988709350799612E-2</v>
      </c>
      <c r="C132" s="31">
        <f t="shared" si="19"/>
        <v>0.77270067325983405</v>
      </c>
      <c r="D132" s="31">
        <f t="shared" si="20"/>
        <v>1.0000000000000001E-5</v>
      </c>
      <c r="E132" s="31">
        <f t="shared" si="21"/>
        <v>7.7270067325983408E-6</v>
      </c>
      <c r="F132" s="1">
        <f t="shared" si="22"/>
        <v>7.9481162077816117E-6</v>
      </c>
      <c r="G132" s="1">
        <f t="shared" si="23"/>
        <v>7.994563842181739E-6</v>
      </c>
      <c r="H132" s="1">
        <f t="shared" si="24"/>
        <v>7.9492913275719072E-6</v>
      </c>
      <c r="I132" s="1">
        <f t="shared" si="25"/>
        <v>7.8446838737705517E-6</v>
      </c>
      <c r="J132" s="1">
        <f t="shared" si="26"/>
        <v>7.7708021973972936E-6</v>
      </c>
      <c r="K132" s="1">
        <f t="shared" si="27"/>
        <v>7.6976164077940846E-6</v>
      </c>
      <c r="L132" s="1">
        <f t="shared" si="28"/>
        <v>7.6251198891873566E-6</v>
      </c>
      <c r="M132" s="1">
        <f t="shared" si="29"/>
        <v>7.5533061434126398E-6</v>
      </c>
      <c r="N132" s="1">
        <f t="shared" si="30"/>
        <v>7.4821687410756952E-6</v>
      </c>
      <c r="O132" s="1">
        <f t="shared" si="31"/>
        <v>7.4117013151600743E-6</v>
      </c>
      <c r="P132" s="1">
        <f t="shared" si="32"/>
        <v>7.3418975548589365E-6</v>
      </c>
    </row>
    <row r="133" spans="1:16" x14ac:dyDescent="0.2">
      <c r="A133" s="31">
        <f t="shared" si="33"/>
        <v>-6</v>
      </c>
      <c r="B133" s="31">
        <f t="shared" si="18"/>
        <v>1.5428467869129249E-2</v>
      </c>
      <c r="C133" s="31">
        <f t="shared" si="19"/>
        <v>0.766604796334594</v>
      </c>
      <c r="D133" s="31">
        <f t="shared" si="20"/>
        <v>1.0000000000231952E-5</v>
      </c>
      <c r="E133" s="31">
        <f t="shared" si="21"/>
        <v>7.6660479635237565E-6</v>
      </c>
      <c r="F133" s="1">
        <f t="shared" si="22"/>
        <v>7.948217767714303E-6</v>
      </c>
      <c r="G133" s="1">
        <f t="shared" si="23"/>
        <v>7.9751250143163266E-6</v>
      </c>
      <c r="H133" s="1">
        <f t="shared" si="24"/>
        <v>7.910579750262729E-6</v>
      </c>
      <c r="I133" s="1">
        <f t="shared" si="25"/>
        <v>7.7874007039711604E-6</v>
      </c>
      <c r="J133" s="1">
        <f t="shared" si="26"/>
        <v>7.6952034179090396E-6</v>
      </c>
      <c r="K133" s="1">
        <f t="shared" si="27"/>
        <v>7.6040977463190771E-6</v>
      </c>
      <c r="L133" s="1">
        <f t="shared" si="28"/>
        <v>7.5140707039770261E-6</v>
      </c>
      <c r="M133" s="1">
        <f t="shared" si="29"/>
        <v>7.425109514205468E-6</v>
      </c>
      <c r="N133" s="1">
        <f t="shared" si="30"/>
        <v>7.3372015590646634E-6</v>
      </c>
      <c r="O133" s="1">
        <f t="shared" si="31"/>
        <v>7.2503343717807129E-6</v>
      </c>
      <c r="P133" s="1">
        <f t="shared" si="32"/>
        <v>7.164495629492569E-6</v>
      </c>
    </row>
    <row r="134" spans="1:16" x14ac:dyDescent="0.2">
      <c r="A134" s="31">
        <f t="shared" si="33"/>
        <v>-5</v>
      </c>
      <c r="B134" s="31">
        <f t="shared" si="18"/>
        <v>2.0571008384899031E-2</v>
      </c>
      <c r="C134" s="31">
        <f t="shared" si="19"/>
        <v>0.75758085611105885</v>
      </c>
      <c r="D134" s="31">
        <f t="shared" si="20"/>
        <v>1.0000013887943866E-5</v>
      </c>
      <c r="E134" s="31">
        <f t="shared" si="21"/>
        <v>7.5758190823509917E-6</v>
      </c>
      <c r="F134" s="1">
        <f t="shared" si="22"/>
        <v>7.9483339667917814E-6</v>
      </c>
      <c r="G134" s="1">
        <f t="shared" si="23"/>
        <v>7.9478487879541509E-6</v>
      </c>
      <c r="H134" s="1">
        <f t="shared" si="24"/>
        <v>7.8564464848591543E-6</v>
      </c>
      <c r="I134" s="1">
        <f t="shared" si="25"/>
        <v>7.707545773370722E-6</v>
      </c>
      <c r="J134" s="1">
        <f t="shared" si="26"/>
        <v>7.5901339832718608E-6</v>
      </c>
      <c r="K134" s="1">
        <f t="shared" si="27"/>
        <v>7.4745108318729667E-6</v>
      </c>
      <c r="L134" s="1">
        <f t="shared" si="28"/>
        <v>7.3606490117363811E-6</v>
      </c>
      <c r="M134" s="1">
        <f t="shared" si="29"/>
        <v>7.2485216855366707E-6</v>
      </c>
      <c r="N134" s="1">
        <f t="shared" si="30"/>
        <v>7.1381024321043399E-6</v>
      </c>
      <c r="O134" s="1">
        <f t="shared" si="31"/>
        <v>7.029365234467064E-6</v>
      </c>
      <c r="P134" s="1">
        <f t="shared" si="32"/>
        <v>6.922284468390205E-6</v>
      </c>
    </row>
    <row r="135" spans="1:16" x14ac:dyDescent="0.2">
      <c r="A135" s="31">
        <f t="shared" si="33"/>
        <v>-4</v>
      </c>
      <c r="B135" s="31">
        <f t="shared" si="18"/>
        <v>2.8718766431623008E-2</v>
      </c>
      <c r="C135" s="31">
        <f t="shared" si="19"/>
        <v>0.7435004463290501</v>
      </c>
      <c r="D135" s="31">
        <f t="shared" si="20"/>
        <v>1.0112535174719261E-5</v>
      </c>
      <c r="E135" s="31">
        <f t="shared" si="21"/>
        <v>7.5186744159219892E-6</v>
      </c>
      <c r="F135" s="1">
        <f t="shared" si="22"/>
        <v>8.0378796788526368E-6</v>
      </c>
      <c r="G135" s="1">
        <f t="shared" si="23"/>
        <v>7.9975714227014773E-6</v>
      </c>
      <c r="H135" s="1">
        <f t="shared" si="24"/>
        <v>7.8664325878268764E-6</v>
      </c>
      <c r="I135" s="1">
        <f t="shared" si="25"/>
        <v>7.6791105269698148E-6</v>
      </c>
      <c r="J135" s="1">
        <f t="shared" si="26"/>
        <v>7.5246687364680723E-6</v>
      </c>
      <c r="K135" s="1">
        <f t="shared" si="27"/>
        <v>7.3733331318216577E-6</v>
      </c>
      <c r="L135" s="1">
        <f t="shared" si="28"/>
        <v>7.2250411816451897E-6</v>
      </c>
      <c r="M135" s="1">
        <f t="shared" si="29"/>
        <v>7.0797316659351508E-6</v>
      </c>
      <c r="N135" s="1">
        <f t="shared" si="30"/>
        <v>6.937344603160255E-6</v>
      </c>
      <c r="O135" s="1">
        <f t="shared" si="31"/>
        <v>6.7978212197770057E-6</v>
      </c>
      <c r="P135" s="1">
        <f t="shared" si="32"/>
        <v>6.6611039207998679E-6</v>
      </c>
    </row>
    <row r="136" spans="1:16" x14ac:dyDescent="0.2">
      <c r="A136" s="31">
        <f t="shared" ref="A136:A167" si="34">A135+1</f>
        <v>-3</v>
      </c>
      <c r="B136" s="31">
        <f t="shared" si="18"/>
        <v>4.2624605244633629E-2</v>
      </c>
      <c r="C136" s="31">
        <f t="shared" si="19"/>
        <v>0.72007112298254028</v>
      </c>
      <c r="D136" s="31">
        <f t="shared" si="20"/>
        <v>1.3340980408670276E-4</v>
      </c>
      <c r="E136" s="31">
        <f t="shared" si="21"/>
        <v>9.6064547445592744E-5</v>
      </c>
      <c r="F136" s="1">
        <f t="shared" si="22"/>
        <v>1.0604137980849032E-4</v>
      </c>
      <c r="G136" s="1">
        <f t="shared" si="23"/>
        <v>1.0474071300601243E-4</v>
      </c>
      <c r="H136" s="1">
        <f t="shared" si="24"/>
        <v>1.0227247202679912E-4</v>
      </c>
      <c r="I136" s="1">
        <f t="shared" si="25"/>
        <v>9.9109520741980287E-5</v>
      </c>
      <c r="J136" s="1">
        <f t="shared" si="26"/>
        <v>9.6408510339266495E-5</v>
      </c>
      <c r="K136" s="1">
        <f t="shared" si="27"/>
        <v>9.378111078223388E-5</v>
      </c>
      <c r="L136" s="1">
        <f t="shared" si="28"/>
        <v>9.1225315201644118E-5</v>
      </c>
      <c r="M136" s="1">
        <f t="shared" si="29"/>
        <v>8.8739172111486933E-5</v>
      </c>
      <c r="N136" s="1">
        <f t="shared" si="30"/>
        <v>8.6320783300716797E-5</v>
      </c>
      <c r="O136" s="1">
        <f t="shared" si="31"/>
        <v>8.3968302309837692E-5</v>
      </c>
      <c r="P136" s="1">
        <f t="shared" si="32"/>
        <v>8.1679932956977097E-5</v>
      </c>
    </row>
    <row r="137" spans="1:16" x14ac:dyDescent="0.2">
      <c r="A137" s="31">
        <f t="shared" si="34"/>
        <v>-2</v>
      </c>
      <c r="B137" s="31">
        <f t="shared" si="18"/>
        <v>6.8694353043205758E-2</v>
      </c>
      <c r="C137" s="31">
        <f t="shared" si="19"/>
        <v>0.67811858473982733</v>
      </c>
      <c r="D137" s="31">
        <f t="shared" si="20"/>
        <v>1.8325638890122974E-2</v>
      </c>
      <c r="E137" s="31">
        <f t="shared" si="21"/>
        <v>1.2426956308623331E-2</v>
      </c>
      <c r="F137" s="1">
        <f t="shared" si="22"/>
        <v>1.456643056369201E-2</v>
      </c>
      <c r="G137" s="1">
        <f t="shared" si="23"/>
        <v>1.4233989205123936E-2</v>
      </c>
      <c r="H137" s="1">
        <f t="shared" si="24"/>
        <v>1.3750015663430634E-2</v>
      </c>
      <c r="I137" s="1">
        <f t="shared" si="25"/>
        <v>1.3182359428344229E-2</v>
      </c>
      <c r="J137" s="1">
        <f t="shared" si="26"/>
        <v>1.2686051746376213E-2</v>
      </c>
      <c r="K137" s="1">
        <f t="shared" si="27"/>
        <v>1.2208429844805082E-2</v>
      </c>
      <c r="L137" s="1">
        <f t="shared" si="28"/>
        <v>1.1748790114345962E-2</v>
      </c>
      <c r="M137" s="1">
        <f t="shared" si="29"/>
        <v>1.1306455527350455E-2</v>
      </c>
      <c r="N137" s="1">
        <f t="shared" si="30"/>
        <v>1.0880774557701487E-2</v>
      </c>
      <c r="O137" s="1">
        <f t="shared" si="31"/>
        <v>1.0471120211277019E-2</v>
      </c>
      <c r="P137" s="1">
        <f t="shared" si="32"/>
        <v>1.0076889094389618E-2</v>
      </c>
    </row>
    <row r="138" spans="1:16" x14ac:dyDescent="0.2">
      <c r="A138" s="31">
        <f t="shared" si="34"/>
        <v>-1</v>
      </c>
      <c r="B138" s="31">
        <f t="shared" si="18"/>
        <v>0.12282085717071391</v>
      </c>
      <c r="C138" s="31">
        <f t="shared" si="19"/>
        <v>0.5986584857382159</v>
      </c>
      <c r="D138" s="31">
        <f t="shared" si="20"/>
        <v>0.3678894524249598</v>
      </c>
      <c r="E138" s="31">
        <f t="shared" si="21"/>
        <v>0.22024014250778784</v>
      </c>
      <c r="F138" s="1">
        <f t="shared" si="22"/>
        <v>0.2924273493478915</v>
      </c>
      <c r="G138" s="1">
        <f t="shared" si="23"/>
        <v>0.281566654344033</v>
      </c>
      <c r="H138" s="1">
        <f t="shared" si="24"/>
        <v>0.26800785619152778</v>
      </c>
      <c r="I138" s="1">
        <f t="shared" si="25"/>
        <v>0.25317873429495119</v>
      </c>
      <c r="J138" s="1">
        <f t="shared" si="26"/>
        <v>0.24007685745469698</v>
      </c>
      <c r="K138" s="1">
        <f t="shared" si="27"/>
        <v>0.2276529983146216</v>
      </c>
      <c r="L138" s="1">
        <f t="shared" si="28"/>
        <v>0.21587206787136545</v>
      </c>
      <c r="M138" s="1">
        <f t="shared" si="29"/>
        <v>0.20470079469429614</v>
      </c>
      <c r="N138" s="1">
        <f t="shared" si="30"/>
        <v>0.19410762935274781</v>
      </c>
      <c r="O138" s="1">
        <f t="shared" si="31"/>
        <v>0.18406265512514916</v>
      </c>
      <c r="P138" s="1">
        <f t="shared" si="32"/>
        <v>0.17453750336702059</v>
      </c>
    </row>
    <row r="139" spans="1:16" x14ac:dyDescent="0.2">
      <c r="A139" s="31">
        <f t="shared" si="34"/>
        <v>0</v>
      </c>
      <c r="B139" s="31">
        <f t="shared" si="18"/>
        <v>0.23494910759977566</v>
      </c>
      <c r="C139" s="31">
        <f t="shared" si="19"/>
        <v>0.4624352082696922</v>
      </c>
      <c r="D139" s="31">
        <f t="shared" si="20"/>
        <v>1.0000223409804088</v>
      </c>
      <c r="E139" s="31">
        <f t="shared" si="21"/>
        <v>0.46244553952562045</v>
      </c>
      <c r="F139" s="1">
        <f t="shared" si="22"/>
        <v>0.79490867403711685</v>
      </c>
      <c r="G139" s="1">
        <f t="shared" si="23"/>
        <v>0.75328165650653689</v>
      </c>
      <c r="H139" s="1">
        <f t="shared" si="24"/>
        <v>0.70566831752496595</v>
      </c>
      <c r="I139" s="1">
        <f t="shared" si="25"/>
        <v>0.65608066932225639</v>
      </c>
      <c r="J139" s="1">
        <f t="shared" si="26"/>
        <v>0.61229010115546634</v>
      </c>
      <c r="K139" s="1">
        <f t="shared" si="27"/>
        <v>0.57142237024631659</v>
      </c>
      <c r="L139" s="1">
        <f t="shared" si="28"/>
        <v>0.5332823848700039</v>
      </c>
      <c r="M139" s="1">
        <f t="shared" si="29"/>
        <v>0.49768807928039016</v>
      </c>
      <c r="N139" s="1">
        <f t="shared" si="30"/>
        <v>0.46446954038463822</v>
      </c>
      <c r="O139" s="1">
        <f t="shared" si="31"/>
        <v>0.43346819615219706</v>
      </c>
      <c r="P139" s="1">
        <f t="shared" si="32"/>
        <v>0.40453605831684808</v>
      </c>
    </row>
    <row r="140" spans="1:16" x14ac:dyDescent="0.2">
      <c r="A140" s="31">
        <f t="shared" si="34"/>
        <v>1</v>
      </c>
      <c r="B140" s="31">
        <f t="shared" si="18"/>
        <v>0.34007207784407156</v>
      </c>
      <c r="C140" s="31">
        <f t="shared" si="19"/>
        <v>0.36301780138678458</v>
      </c>
      <c r="D140" s="31">
        <f t="shared" si="20"/>
        <v>0.36972100506031574</v>
      </c>
      <c r="E140" s="31">
        <f t="shared" si="21"/>
        <v>0.13421530638350807</v>
      </c>
      <c r="F140" s="1">
        <f t="shared" si="22"/>
        <v>0.29389270319516392</v>
      </c>
      <c r="G140" s="1">
        <f t="shared" si="23"/>
        <v>0.27637300840578749</v>
      </c>
      <c r="H140" s="1">
        <f t="shared" si="24"/>
        <v>0.25692450004350936</v>
      </c>
      <c r="I140" s="1">
        <f t="shared" si="25"/>
        <v>0.23704391396414501</v>
      </c>
      <c r="J140" s="1">
        <f t="shared" si="26"/>
        <v>0.21953080626132782</v>
      </c>
      <c r="K140" s="1">
        <f t="shared" si="27"/>
        <v>0.20331159108251678</v>
      </c>
      <c r="L140" s="1">
        <f t="shared" si="28"/>
        <v>0.18829067224110724</v>
      </c>
      <c r="M140" s="1">
        <f t="shared" si="29"/>
        <v>0.17437951791588688</v>
      </c>
      <c r="N140" s="1">
        <f t="shared" si="30"/>
        <v>0.16149613732339657</v>
      </c>
      <c r="O140" s="1">
        <f t="shared" si="31"/>
        <v>0.14956459729532287</v>
      </c>
      <c r="P140" s="1">
        <f t="shared" si="32"/>
        <v>0.13851457461993025</v>
      </c>
    </row>
    <row r="141" spans="1:16" x14ac:dyDescent="0.2">
      <c r="A141" s="31">
        <f t="shared" si="34"/>
        <v>2</v>
      </c>
      <c r="B141" s="31">
        <f t="shared" si="18"/>
        <v>0.24284316792265037</v>
      </c>
      <c r="C141" s="31">
        <f t="shared" si="19"/>
        <v>0.45410557328736523</v>
      </c>
      <c r="D141" s="31">
        <f t="shared" si="20"/>
        <v>5.5113583005878417E-2</v>
      </c>
      <c r="E141" s="31">
        <f t="shared" si="21"/>
        <v>2.5027385206805208E-2</v>
      </c>
      <c r="F141" s="1">
        <f t="shared" si="22"/>
        <v>4.3810755803101918E-2</v>
      </c>
      <c r="G141" s="1">
        <f t="shared" si="23"/>
        <v>4.1516516025113887E-2</v>
      </c>
      <c r="H141" s="1">
        <f t="shared" si="24"/>
        <v>3.8892344928203051E-2</v>
      </c>
      <c r="I141" s="1">
        <f t="shared" si="25"/>
        <v>3.6159361357617936E-2</v>
      </c>
      <c r="J141" s="1">
        <f t="shared" si="26"/>
        <v>3.3745879216718885E-2</v>
      </c>
      <c r="K141" s="1">
        <f t="shared" si="27"/>
        <v>3.1493486913594972E-2</v>
      </c>
      <c r="L141" s="1">
        <f t="shared" si="28"/>
        <v>2.9391432123867644E-2</v>
      </c>
      <c r="M141" s="1">
        <f t="shared" si="29"/>
        <v>2.742968043955436E-2</v>
      </c>
      <c r="N141" s="1">
        <f t="shared" si="30"/>
        <v>2.559886723643957E-2</v>
      </c>
      <c r="O141" s="1">
        <f t="shared" si="31"/>
        <v>2.3890252943885044E-2</v>
      </c>
      <c r="P141" s="1">
        <f t="shared" si="32"/>
        <v>2.229568130695889E-2</v>
      </c>
    </row>
    <row r="142" spans="1:16" x14ac:dyDescent="0.2">
      <c r="A142" s="31">
        <f t="shared" si="34"/>
        <v>3</v>
      </c>
      <c r="B142" s="31">
        <f t="shared" si="18"/>
        <v>0.14315279241306639</v>
      </c>
      <c r="C142" s="31">
        <f t="shared" si="19"/>
        <v>0.57127761583135295</v>
      </c>
      <c r="D142" s="31">
        <f t="shared" si="20"/>
        <v>0.10013340980408668</v>
      </c>
      <c r="E142" s="31">
        <f t="shared" si="21"/>
        <v>5.7203975617942458E-2</v>
      </c>
      <c r="F142" s="1">
        <f t="shared" si="22"/>
        <v>7.9599220751940619E-2</v>
      </c>
      <c r="G142" s="1">
        <f t="shared" si="23"/>
        <v>7.6642921140910869E-2</v>
      </c>
      <c r="H142" s="1">
        <f t="shared" si="24"/>
        <v>7.2952193274044008E-2</v>
      </c>
      <c r="I142" s="1">
        <f t="shared" si="25"/>
        <v>6.8915681128257106E-2</v>
      </c>
      <c r="J142" s="1">
        <f t="shared" si="26"/>
        <v>6.534932801799645E-2</v>
      </c>
      <c r="K142" s="1">
        <f t="shared" si="27"/>
        <v>6.1967532476344241E-2</v>
      </c>
      <c r="L142" s="1">
        <f t="shared" si="28"/>
        <v>5.8760743217038718E-2</v>
      </c>
      <c r="M142" s="1">
        <f t="shared" si="29"/>
        <v>5.5719903700198949E-2</v>
      </c>
      <c r="N142" s="1">
        <f t="shared" si="30"/>
        <v>5.2836426117257217E-2</v>
      </c>
      <c r="O142" s="1">
        <f t="shared" si="31"/>
        <v>5.0102167085832122E-2</v>
      </c>
      <c r="P142" s="1">
        <f t="shared" si="32"/>
        <v>4.7509404612753693E-2</v>
      </c>
    </row>
    <row r="143" spans="1:16" x14ac:dyDescent="0.2">
      <c r="A143" s="31">
        <f t="shared" si="34"/>
        <v>4</v>
      </c>
      <c r="B143" s="31">
        <f t="shared" si="18"/>
        <v>0.10007787825033532</v>
      </c>
      <c r="C143" s="31">
        <f t="shared" si="19"/>
        <v>0.63084421053398132</v>
      </c>
      <c r="D143" s="31">
        <f t="shared" si="20"/>
        <v>3.6798056652318951E-2</v>
      </c>
      <c r="E143" s="31">
        <f t="shared" si="21"/>
        <v>2.321384099801687E-2</v>
      </c>
      <c r="F143" s="1">
        <f t="shared" si="22"/>
        <v>2.9252481390661961E-2</v>
      </c>
      <c r="G143" s="1">
        <f t="shared" si="23"/>
        <v>2.8584868648303601E-2</v>
      </c>
      <c r="H143" s="1">
        <f t="shared" si="24"/>
        <v>2.7612947149755804E-2</v>
      </c>
      <c r="I143" s="1">
        <f t="shared" si="25"/>
        <v>2.6472973057918341E-2</v>
      </c>
      <c r="J143" s="1">
        <f t="shared" si="26"/>
        <v>2.5476281990238395E-2</v>
      </c>
      <c r="K143" s="1">
        <f t="shared" si="27"/>
        <v>2.4517115931924325E-2</v>
      </c>
      <c r="L143" s="1">
        <f t="shared" si="28"/>
        <v>2.35940618863314E-2</v>
      </c>
      <c r="M143" s="1">
        <f t="shared" si="29"/>
        <v>2.2705760238377601E-2</v>
      </c>
      <c r="N143" s="1">
        <f t="shared" si="30"/>
        <v>2.1850902585463402E-2</v>
      </c>
      <c r="O143" s="1">
        <f t="shared" si="31"/>
        <v>2.102822979043734E-2</v>
      </c>
      <c r="P143" s="1">
        <f t="shared" si="32"/>
        <v>2.0236530110825122E-2</v>
      </c>
    </row>
    <row r="144" spans="1:16" x14ac:dyDescent="0.2">
      <c r="A144" s="31">
        <f t="shared" si="34"/>
        <v>5</v>
      </c>
      <c r="B144" s="31">
        <f t="shared" si="18"/>
        <v>6.425278150067687E-2</v>
      </c>
      <c r="C144" s="31">
        <f t="shared" si="19"/>
        <v>0.68508935349651179</v>
      </c>
      <c r="D144" s="31">
        <f t="shared" si="20"/>
        <v>1.8415639027613618E-3</v>
      </c>
      <c r="E144" s="31">
        <f t="shared" si="21"/>
        <v>1.2616358235652944E-3</v>
      </c>
      <c r="F144" s="1">
        <f t="shared" si="22"/>
        <v>1.4639726420416536E-3</v>
      </c>
      <c r="G144" s="1">
        <f t="shared" si="23"/>
        <v>1.4460160611420247E-3</v>
      </c>
      <c r="H144" s="1">
        <f t="shared" si="24"/>
        <v>1.4119403326475425E-3</v>
      </c>
      <c r="I144" s="1">
        <f t="shared" si="25"/>
        <v>1.3682736606611175E-3</v>
      </c>
      <c r="J144" s="1">
        <f t="shared" si="26"/>
        <v>1.3309843935600651E-3</v>
      </c>
      <c r="K144" s="1">
        <f t="shared" si="27"/>
        <v>1.2947113737431341E-3</v>
      </c>
      <c r="L144" s="1">
        <f t="shared" si="28"/>
        <v>1.2594268950293366E-3</v>
      </c>
      <c r="M144" s="1">
        <f t="shared" si="29"/>
        <v>1.2251040158404375E-3</v>
      </c>
      <c r="N144" s="1">
        <f t="shared" si="30"/>
        <v>1.1917165300949562E-3</v>
      </c>
      <c r="O144" s="1">
        <f t="shared" si="31"/>
        <v>1.1592389461763969E-3</v>
      </c>
      <c r="P144" s="1">
        <f t="shared" si="32"/>
        <v>1.1276464665847061E-3</v>
      </c>
    </row>
    <row r="145" spans="1:16" x14ac:dyDescent="0.2">
      <c r="A145" s="31">
        <f t="shared" si="34"/>
        <v>6</v>
      </c>
      <c r="B145" s="31">
        <f t="shared" si="18"/>
        <v>3.9605078799941545E-2</v>
      </c>
      <c r="C145" s="31">
        <f t="shared" si="19"/>
        <v>0.72509501803888976</v>
      </c>
      <c r="D145" s="31">
        <f t="shared" si="20"/>
        <v>2.2340980408899911E-5</v>
      </c>
      <c r="E145" s="31">
        <f t="shared" si="21"/>
        <v>1.6199333592597765E-5</v>
      </c>
      <c r="F145" s="1">
        <f t="shared" si="22"/>
        <v>1.7760577126172623E-5</v>
      </c>
      <c r="G145" s="1">
        <f t="shared" si="23"/>
        <v>1.7671511611285943E-5</v>
      </c>
      <c r="H145" s="1">
        <f t="shared" si="24"/>
        <v>1.7381745966105342E-5</v>
      </c>
      <c r="I145" s="1">
        <f t="shared" si="25"/>
        <v>1.696783731827643E-5</v>
      </c>
      <c r="J145" s="1">
        <f t="shared" si="26"/>
        <v>1.6626581235664606E-5</v>
      </c>
      <c r="K145" s="1">
        <f t="shared" si="27"/>
        <v>1.6292188611533875E-5</v>
      </c>
      <c r="L145" s="1">
        <f t="shared" si="28"/>
        <v>1.596452127592682E-5</v>
      </c>
      <c r="M145" s="1">
        <f t="shared" si="29"/>
        <v>1.5643443956528165E-5</v>
      </c>
      <c r="N145" s="1">
        <f t="shared" si="30"/>
        <v>1.5328824117562908E-5</v>
      </c>
      <c r="O145" s="1">
        <f t="shared" si="31"/>
        <v>1.5020531892437633E-5</v>
      </c>
      <c r="P145" s="1">
        <f t="shared" si="32"/>
        <v>1.4718440018712036E-5</v>
      </c>
    </row>
    <row r="146" spans="1:16" x14ac:dyDescent="0.2">
      <c r="A146" s="31">
        <f t="shared" si="34"/>
        <v>7</v>
      </c>
      <c r="B146" s="31">
        <f t="shared" si="18"/>
        <v>2.6358917775785577E-2</v>
      </c>
      <c r="C146" s="31">
        <f t="shared" si="19"/>
        <v>0.74755143969658056</v>
      </c>
      <c r="D146" s="31">
        <f t="shared" si="20"/>
        <v>1.0011253517471926E-5</v>
      </c>
      <c r="E146" s="31">
        <f t="shared" si="21"/>
        <v>7.4839269801535947E-6</v>
      </c>
      <c r="F146" s="1">
        <f t="shared" si="22"/>
        <v>7.9588870748230319E-6</v>
      </c>
      <c r="G146" s="1">
        <f t="shared" si="23"/>
        <v>7.9584012518070499E-6</v>
      </c>
      <c r="H146" s="1">
        <f t="shared" si="24"/>
        <v>7.8668775926665099E-6</v>
      </c>
      <c r="I146" s="1">
        <f t="shared" si="25"/>
        <v>7.7177791837359679E-6</v>
      </c>
      <c r="J146" s="1">
        <f t="shared" si="26"/>
        <v>7.6002115044519979E-6</v>
      </c>
      <c r="K146" s="1">
        <f t="shared" si="27"/>
        <v>7.484434838667231E-6</v>
      </c>
      <c r="L146" s="1">
        <f t="shared" si="28"/>
        <v>7.3704218426875612E-6</v>
      </c>
      <c r="M146" s="1">
        <f t="shared" si="29"/>
        <v>7.2581456435552865E-6</v>
      </c>
      <c r="N146" s="1">
        <f t="shared" si="30"/>
        <v>7.1475797850211722E-6</v>
      </c>
      <c r="O146" s="1">
        <f t="shared" si="31"/>
        <v>7.0386982155698186E-6</v>
      </c>
      <c r="P146" s="1">
        <f t="shared" si="32"/>
        <v>6.9314752769449526E-6</v>
      </c>
    </row>
    <row r="147" spans="1:16" x14ac:dyDescent="0.2">
      <c r="A147" s="31">
        <f t="shared" si="34"/>
        <v>8</v>
      </c>
      <c r="B147" s="31">
        <f t="shared" si="18"/>
        <v>1.8830503278437827E-2</v>
      </c>
      <c r="C147" s="31">
        <f t="shared" si="19"/>
        <v>0.76062307546786889</v>
      </c>
      <c r="D147" s="31">
        <f t="shared" si="20"/>
        <v>1.0000001388794388E-5</v>
      </c>
      <c r="E147" s="31">
        <f t="shared" si="21"/>
        <v>7.6062318110277475E-6</v>
      </c>
      <c r="F147" s="1">
        <f t="shared" si="22"/>
        <v>7.95011405598209E-6</v>
      </c>
      <c r="G147" s="1">
        <f t="shared" si="23"/>
        <v>7.9770277221233792E-6</v>
      </c>
      <c r="H147" s="1">
        <f t="shared" si="24"/>
        <v>7.9124670588406012E-6</v>
      </c>
      <c r="I147" s="1">
        <f t="shared" si="25"/>
        <v>7.7892586244538461E-6</v>
      </c>
      <c r="J147" s="1">
        <f t="shared" si="26"/>
        <v>7.6970393419345353E-6</v>
      </c>
      <c r="K147" s="1">
        <f t="shared" si="27"/>
        <v>7.6059119343251003E-6</v>
      </c>
      <c r="L147" s="1">
        <f t="shared" si="28"/>
        <v>7.5158634133032789E-6</v>
      </c>
      <c r="M147" s="1">
        <f t="shared" si="29"/>
        <v>7.4268809991433885E-6</v>
      </c>
      <c r="N147" s="1">
        <f t="shared" si="30"/>
        <v>7.3389520708952972E-6</v>
      </c>
      <c r="O147" s="1">
        <f t="shared" si="31"/>
        <v>7.2520641588107793E-6</v>
      </c>
      <c r="P147" s="1">
        <f t="shared" si="32"/>
        <v>7.1662049370887958E-6</v>
      </c>
    </row>
    <row r="148" spans="1:16" x14ac:dyDescent="0.2">
      <c r="A148" s="31">
        <f t="shared" si="34"/>
        <v>9</v>
      </c>
      <c r="B148" s="31">
        <f t="shared" si="18"/>
        <v>1.4162276471238001E-2</v>
      </c>
      <c r="C148" s="31">
        <f t="shared" si="19"/>
        <v>0.7688431042425663</v>
      </c>
      <c r="D148" s="31">
        <f t="shared" si="20"/>
        <v>1.0000000000023196E-5</v>
      </c>
      <c r="E148" s="31">
        <f t="shared" si="21"/>
        <v>7.6884310424434968E-6</v>
      </c>
      <c r="F148" s="1">
        <f t="shared" si="22"/>
        <v>7.9502926289964926E-6</v>
      </c>
      <c r="G148" s="1">
        <f t="shared" si="23"/>
        <v>7.9967529820854556E-6</v>
      </c>
      <c r="H148" s="1">
        <f t="shared" si="24"/>
        <v>7.9514680705681486E-6</v>
      </c>
      <c r="I148" s="1">
        <f t="shared" si="25"/>
        <v>7.8468319722583666E-6</v>
      </c>
      <c r="J148" s="1">
        <f t="shared" si="26"/>
        <v>7.7729300649720672E-6</v>
      </c>
      <c r="K148" s="1">
        <f t="shared" si="27"/>
        <v>7.6997242350094852E-6</v>
      </c>
      <c r="L148" s="1">
        <f t="shared" si="28"/>
        <v>7.6272078647854733E-6</v>
      </c>
      <c r="M148" s="1">
        <f t="shared" si="29"/>
        <v>7.555374454356171E-6</v>
      </c>
      <c r="N148" s="1">
        <f t="shared" si="30"/>
        <v>7.4842175725667905E-6</v>
      </c>
      <c r="O148" s="1">
        <f t="shared" si="31"/>
        <v>7.413730850657415E-6</v>
      </c>
      <c r="P148" s="1">
        <f t="shared" si="32"/>
        <v>7.3439079760931197E-6</v>
      </c>
    </row>
    <row r="149" spans="1:16" x14ac:dyDescent="0.2">
      <c r="A149" s="31">
        <f t="shared" si="34"/>
        <v>10</v>
      </c>
      <c r="B149" s="31">
        <f t="shared" si="18"/>
        <v>1.1061587906854036E-2</v>
      </c>
      <c r="C149" s="31">
        <f t="shared" si="19"/>
        <v>0.77435197808067302</v>
      </c>
      <c r="D149" s="31">
        <f t="shared" si="20"/>
        <v>1.0000000000000001E-5</v>
      </c>
      <c r="E149" s="31">
        <f t="shared" si="21"/>
        <v>7.7435197808067309E-6</v>
      </c>
      <c r="F149" s="1">
        <f t="shared" si="22"/>
        <v>7.9504800469047999E-6</v>
      </c>
      <c r="G149" s="1">
        <f t="shared" si="23"/>
        <v>8.0112479688991644E-6</v>
      </c>
      <c r="H149" s="1">
        <f t="shared" si="24"/>
        <v>7.9801318801429382E-6</v>
      </c>
      <c r="I149" s="1">
        <f t="shared" si="25"/>
        <v>7.889207118230578E-6</v>
      </c>
      <c r="J149" s="1">
        <f t="shared" si="26"/>
        <v>7.8288869330426266E-6</v>
      </c>
      <c r="K149" s="1">
        <f t="shared" si="27"/>
        <v>7.7690280162626171E-6</v>
      </c>
      <c r="L149" s="1">
        <f t="shared" si="28"/>
        <v>7.7096267787490636E-6</v>
      </c>
      <c r="M149" s="1">
        <f t="shared" si="29"/>
        <v>7.6506797144818916E-6</v>
      </c>
      <c r="N149" s="1">
        <f t="shared" si="30"/>
        <v>7.592183351893531E-6</v>
      </c>
      <c r="O149" s="1">
        <f t="shared" si="31"/>
        <v>7.5341342478206562E-6</v>
      </c>
      <c r="P149" s="1">
        <f t="shared" si="32"/>
        <v>7.4765289816172697E-6</v>
      </c>
    </row>
    <row r="150" spans="1:16" x14ac:dyDescent="0.2">
      <c r="A150" s="31">
        <f t="shared" si="34"/>
        <v>11</v>
      </c>
      <c r="B150" s="31">
        <f t="shared" si="18"/>
        <v>8.8928512706192755E-3</v>
      </c>
      <c r="C150" s="31">
        <f t="shared" si="19"/>
        <v>0.77822853117337853</v>
      </c>
      <c r="D150" s="31">
        <f t="shared" si="20"/>
        <v>1.0000000000000001E-5</v>
      </c>
      <c r="E150" s="31">
        <f t="shared" si="21"/>
        <v>7.7822853117337853E-6</v>
      </c>
      <c r="F150" s="1">
        <f t="shared" si="22"/>
        <v>7.9506756565554391E-6</v>
      </c>
      <c r="G150" s="1">
        <f t="shared" si="23"/>
        <v>8.0221707070533959E-6</v>
      </c>
      <c r="H150" s="1">
        <f t="shared" si="24"/>
        <v>8.0017104719226386E-6</v>
      </c>
      <c r="I150" s="1">
        <f t="shared" si="25"/>
        <v>7.9211303884682305E-6</v>
      </c>
      <c r="J150" s="1">
        <f t="shared" si="26"/>
        <v>7.8710897590968444E-6</v>
      </c>
      <c r="K150" s="1">
        <f t="shared" si="27"/>
        <v>7.8213653203855217E-6</v>
      </c>
      <c r="L150" s="1">
        <f t="shared" si="28"/>
        <v>7.7719550121933083E-6</v>
      </c>
      <c r="M150" s="1">
        <f t="shared" si="29"/>
        <v>7.7228568433463616E-6</v>
      </c>
      <c r="N150" s="1">
        <f t="shared" si="30"/>
        <v>7.6740688429511098E-6</v>
      </c>
      <c r="O150" s="1">
        <f t="shared" si="31"/>
        <v>7.6255890544524162E-6</v>
      </c>
      <c r="P150" s="1">
        <f t="shared" si="32"/>
        <v>7.5774155298068365E-6</v>
      </c>
    </row>
    <row r="151" spans="1:16" x14ac:dyDescent="0.2">
      <c r="A151" s="31">
        <f t="shared" si="34"/>
        <v>12</v>
      </c>
      <c r="B151" s="31">
        <f t="shared" si="18"/>
        <v>7.3145391773025972E-3</v>
      </c>
      <c r="C151" s="31">
        <f t="shared" si="19"/>
        <v>0.78106191308248341</v>
      </c>
      <c r="D151" s="31">
        <f t="shared" si="20"/>
        <v>1.0000000000000001E-5</v>
      </c>
      <c r="E151" s="31">
        <f t="shared" si="21"/>
        <v>7.8106191308248347E-6</v>
      </c>
      <c r="F151" s="1">
        <f t="shared" si="22"/>
        <v>7.9508799421289039E-6</v>
      </c>
      <c r="G151" s="1">
        <f t="shared" si="23"/>
        <v>8.0305938008411708E-6</v>
      </c>
      <c r="H151" s="1">
        <f t="shared" si="24"/>
        <v>8.018316491902886E-6</v>
      </c>
      <c r="I151" s="1">
        <f t="shared" si="25"/>
        <v>7.9456992863239852E-6</v>
      </c>
      <c r="J151" s="1">
        <f t="shared" si="26"/>
        <v>7.9035904667201863E-6</v>
      </c>
      <c r="K151" s="1">
        <f t="shared" si="27"/>
        <v>7.8617048722611364E-6</v>
      </c>
      <c r="L151" s="1">
        <f t="shared" si="28"/>
        <v>7.8200412570461562E-6</v>
      </c>
      <c r="M151" s="1">
        <f t="shared" si="29"/>
        <v>7.7785984379401232E-6</v>
      </c>
      <c r="N151" s="1">
        <f t="shared" si="30"/>
        <v>7.737375245822151E-6</v>
      </c>
      <c r="O151" s="1">
        <f t="shared" si="31"/>
        <v>7.6963705196754021E-6</v>
      </c>
      <c r="P151" s="1">
        <f t="shared" si="32"/>
        <v>7.6555831007566191E-6</v>
      </c>
    </row>
    <row r="152" spans="1:16" x14ac:dyDescent="0.2">
      <c r="A152" s="31">
        <f t="shared" si="34"/>
        <v>13</v>
      </c>
      <c r="B152" s="31">
        <f t="shared" si="18"/>
        <v>6.1293008523734937E-3</v>
      </c>
      <c r="C152" s="31">
        <f t="shared" si="19"/>
        <v>0.78319642994231431</v>
      </c>
      <c r="D152" s="31">
        <f t="shared" si="20"/>
        <v>1.0000000000000001E-5</v>
      </c>
      <c r="E152" s="31">
        <f t="shared" si="21"/>
        <v>7.8319642994231437E-6</v>
      </c>
      <c r="F152" s="1">
        <f t="shared" si="22"/>
        <v>7.9510934241162289E-6</v>
      </c>
      <c r="G152" s="1">
        <f t="shared" si="23"/>
        <v>8.037226877411541E-6</v>
      </c>
      <c r="H152" s="1">
        <f t="shared" si="24"/>
        <v>8.0313521912312957E-6</v>
      </c>
      <c r="I152" s="1">
        <f t="shared" si="25"/>
        <v>7.9649766938687619E-6</v>
      </c>
      <c r="J152" s="1">
        <f t="shared" si="26"/>
        <v>7.9290968282858473E-6</v>
      </c>
      <c r="K152" s="1">
        <f t="shared" si="27"/>
        <v>7.8933786575071699E-6</v>
      </c>
      <c r="L152" s="1">
        <f t="shared" si="28"/>
        <v>7.8578213900454521E-6</v>
      </c>
      <c r="M152" s="1">
        <f t="shared" si="29"/>
        <v>7.8224242943066768E-6</v>
      </c>
      <c r="N152" s="1">
        <f t="shared" si="30"/>
        <v>7.7871866497701773E-6</v>
      </c>
      <c r="O152" s="1">
        <f t="shared" si="31"/>
        <v>7.7521077410854621E-6</v>
      </c>
      <c r="P152" s="1">
        <f t="shared" si="32"/>
        <v>7.717186852220983E-6</v>
      </c>
    </row>
    <row r="153" spans="1:16" x14ac:dyDescent="0.2">
      <c r="A153" s="31">
        <f t="shared" si="34"/>
        <v>14</v>
      </c>
      <c r="B153" s="31">
        <f t="shared" si="18"/>
        <v>5.2163108285596992E-3</v>
      </c>
      <c r="C153" s="31">
        <f t="shared" si="19"/>
        <v>0.78484462647007658</v>
      </c>
      <c r="D153" s="31">
        <f t="shared" si="20"/>
        <v>1.0000000000000001E-5</v>
      </c>
      <c r="E153" s="31">
        <f t="shared" si="21"/>
        <v>7.8484462647007658E-6</v>
      </c>
      <c r="F153" s="1">
        <f t="shared" si="22"/>
        <v>7.9513166626126057E-6</v>
      </c>
      <c r="G153" s="1">
        <f t="shared" si="23"/>
        <v>8.0425507902758832E-6</v>
      </c>
      <c r="H153" s="1">
        <f t="shared" si="24"/>
        <v>8.0417699737426963E-6</v>
      </c>
      <c r="I153" s="1">
        <f t="shared" si="25"/>
        <v>7.9803672153498721E-6</v>
      </c>
      <c r="J153" s="1">
        <f t="shared" si="26"/>
        <v>7.949457263114476E-6</v>
      </c>
      <c r="K153" s="1">
        <f t="shared" si="27"/>
        <v>7.918667099661079E-6</v>
      </c>
      <c r="L153" s="1">
        <f t="shared" si="28"/>
        <v>7.887996197760352E-6</v>
      </c>
      <c r="M153" s="1">
        <f t="shared" si="29"/>
        <v>7.8574440886846044E-6</v>
      </c>
      <c r="N153" s="1">
        <f t="shared" si="30"/>
        <v>7.8270103133262257E-6</v>
      </c>
      <c r="O153" s="1">
        <f t="shared" si="31"/>
        <v>7.7966944162932762E-6</v>
      </c>
      <c r="P153" s="1">
        <f t="shared" si="32"/>
        <v>7.7664959400348158E-6</v>
      </c>
    </row>
    <row r="154" spans="1:16" x14ac:dyDescent="0.2">
      <c r="A154" s="31">
        <f t="shared" si="34"/>
        <v>15</v>
      </c>
      <c r="B154" s="31">
        <f t="shared" si="18"/>
        <v>4.4980735987615594E-3</v>
      </c>
      <c r="C154" s="31">
        <f t="shared" si="19"/>
        <v>0.78614367824008946</v>
      </c>
      <c r="D154" s="31">
        <f t="shared" si="20"/>
        <v>1.0000000000000001E-5</v>
      </c>
      <c r="E154" s="31">
        <f t="shared" si="21"/>
        <v>7.8614367824008952E-6</v>
      </c>
      <c r="F154" s="1">
        <f t="shared" si="22"/>
        <v>7.9515502609873141E-6</v>
      </c>
      <c r="G154" s="1">
        <f t="shared" si="23"/>
        <v>8.0468989866376874E-6</v>
      </c>
      <c r="H154" s="1">
        <f t="shared" si="24"/>
        <v>8.050231368442406E-6</v>
      </c>
      <c r="I154" s="1">
        <f t="shared" si="25"/>
        <v>7.9928483013343431E-6</v>
      </c>
      <c r="J154" s="1">
        <f t="shared" si="26"/>
        <v>7.9659605653455289E-6</v>
      </c>
      <c r="K154" s="1">
        <f t="shared" si="27"/>
        <v>7.9391633460107895E-6</v>
      </c>
      <c r="L154" s="1">
        <f t="shared" si="28"/>
        <v>7.9124562754492654E-6</v>
      </c>
      <c r="M154" s="1">
        <f t="shared" si="29"/>
        <v>7.8858390435839702E-6</v>
      </c>
      <c r="N154" s="1">
        <f t="shared" si="30"/>
        <v>7.8593113492073298E-6</v>
      </c>
      <c r="O154" s="1">
        <f t="shared" si="31"/>
        <v>7.8328728940729822E-6</v>
      </c>
      <c r="P154" s="1">
        <f t="shared" si="32"/>
        <v>7.8065233769993437E-6</v>
      </c>
    </row>
    <row r="155" spans="1:16" x14ac:dyDescent="0.2">
      <c r="A155" s="31">
        <f t="shared" si="34"/>
        <v>16</v>
      </c>
      <c r="B155" s="31">
        <f t="shared" si="18"/>
        <v>3.9229535105038595E-3</v>
      </c>
      <c r="C155" s="31">
        <f t="shared" si="19"/>
        <v>0.78718542880378695</v>
      </c>
      <c r="D155" s="31">
        <f t="shared" si="20"/>
        <v>1.0000000000000001E-5</v>
      </c>
      <c r="E155" s="31">
        <f t="shared" si="21"/>
        <v>7.8718542880378693E-6</v>
      </c>
      <c r="F155" s="1">
        <f t="shared" si="22"/>
        <v>7.9517948699563957E-6</v>
      </c>
      <c r="G155" s="1">
        <f t="shared" si="23"/>
        <v>8.0505077555603222E-6</v>
      </c>
      <c r="H155" s="1">
        <f t="shared" si="24"/>
        <v>8.0572056551133334E-6</v>
      </c>
      <c r="I155" s="1">
        <f t="shared" si="25"/>
        <v>8.00311431361848E-6</v>
      </c>
      <c r="J155" s="1">
        <f t="shared" si="26"/>
        <v>7.9795236327200455E-6</v>
      </c>
      <c r="K155" s="1">
        <f t="shared" si="27"/>
        <v>7.9560025569236717E-6</v>
      </c>
      <c r="L155" s="1">
        <f t="shared" si="28"/>
        <v>7.932550817565219E-6</v>
      </c>
      <c r="M155" s="1">
        <f t="shared" si="29"/>
        <v>7.9091682034265577E-6</v>
      </c>
      <c r="N155" s="1">
        <f t="shared" si="30"/>
        <v>7.8858545117563555E-6</v>
      </c>
      <c r="O155" s="1">
        <f t="shared" si="31"/>
        <v>7.8626095423575453E-6</v>
      </c>
      <c r="P155" s="1">
        <f t="shared" si="32"/>
        <v>7.839433091671779E-6</v>
      </c>
    </row>
    <row r="156" spans="1:16" x14ac:dyDescent="0.2">
      <c r="A156" s="31">
        <f t="shared" si="34"/>
        <v>17</v>
      </c>
      <c r="B156" s="31">
        <f t="shared" si="18"/>
        <v>3.455433285079084E-3</v>
      </c>
      <c r="C156" s="31">
        <f t="shared" si="19"/>
        <v>0.78803329421774859</v>
      </c>
      <c r="D156" s="31">
        <f t="shared" si="20"/>
        <v>1.0000000000000001E-5</v>
      </c>
      <c r="E156" s="31">
        <f t="shared" si="21"/>
        <v>7.8803329421774873E-6</v>
      </c>
      <c r="F156" s="1">
        <f t="shared" si="22"/>
        <v>7.9520511921093448E-6</v>
      </c>
      <c r="G156" s="1">
        <f t="shared" si="23"/>
        <v>8.0535479278578139E-6</v>
      </c>
      <c r="H156" s="1">
        <f t="shared" si="24"/>
        <v>8.0630322996637783E-6</v>
      </c>
      <c r="I156" s="1">
        <f t="shared" si="25"/>
        <v>8.0116680497190661E-6</v>
      </c>
      <c r="J156" s="1">
        <f t="shared" si="26"/>
        <v>7.9908111619859437E-6</v>
      </c>
      <c r="K156" s="1">
        <f t="shared" si="27"/>
        <v>7.970008638543487E-6</v>
      </c>
      <c r="L156" s="1">
        <f t="shared" si="28"/>
        <v>7.9492602742870653E-6</v>
      </c>
      <c r="M156" s="1">
        <f t="shared" si="29"/>
        <v>7.9285659213731122E-6</v>
      </c>
      <c r="N156" s="1">
        <f t="shared" si="30"/>
        <v>7.907925440201987E-6</v>
      </c>
      <c r="O156" s="1">
        <f t="shared" si="31"/>
        <v>7.8873386935012939E-6</v>
      </c>
      <c r="P156" s="1">
        <f t="shared" si="32"/>
        <v>7.8668055403938856E-6</v>
      </c>
    </row>
    <row r="157" spans="1:16" x14ac:dyDescent="0.2">
      <c r="A157" s="31">
        <f t="shared" si="34"/>
        <v>18</v>
      </c>
      <c r="B157" s="31">
        <f t="shared" si="18"/>
        <v>3.0704145855862501E-3</v>
      </c>
      <c r="C157" s="31">
        <f t="shared" si="19"/>
        <v>0.78873222569790591</v>
      </c>
      <c r="D157" s="31">
        <f t="shared" si="20"/>
        <v>1.0000000000000001E-5</v>
      </c>
      <c r="E157" s="31">
        <f t="shared" si="21"/>
        <v>7.8873222569790592E-6</v>
      </c>
      <c r="F157" s="1">
        <f t="shared" si="22"/>
        <v>7.9523199869485519E-6</v>
      </c>
      <c r="G157" s="1">
        <f t="shared" si="23"/>
        <v>8.056145316231303E-6</v>
      </c>
      <c r="H157" s="1">
        <f t="shared" si="24"/>
        <v>8.0679613199663685E-6</v>
      </c>
      <c r="I157" s="1">
        <f t="shared" si="25"/>
        <v>8.0188800777532766E-6</v>
      </c>
      <c r="J157" s="1">
        <f t="shared" si="26"/>
        <v>8.0003134634170541E-6</v>
      </c>
      <c r="K157" s="1">
        <f t="shared" si="27"/>
        <v>7.9817899048855892E-6</v>
      </c>
      <c r="L157" s="1">
        <f t="shared" si="28"/>
        <v>7.9633092388183002E-6</v>
      </c>
      <c r="M157" s="1">
        <f t="shared" si="29"/>
        <v>7.9448713590414368E-6</v>
      </c>
      <c r="N157" s="1">
        <f t="shared" si="30"/>
        <v>7.9264761674986109E-6</v>
      </c>
      <c r="O157" s="1">
        <f t="shared" si="31"/>
        <v>7.9081235683303518E-6</v>
      </c>
      <c r="P157" s="1">
        <f t="shared" si="32"/>
        <v>7.8898134619279973E-6</v>
      </c>
    </row>
    <row r="158" spans="1:16" x14ac:dyDescent="0.2">
      <c r="A158" s="31">
        <f t="shared" si="34"/>
        <v>19</v>
      </c>
      <c r="B158" s="31">
        <f t="shared" si="18"/>
        <v>2.7497457280163309E-3</v>
      </c>
      <c r="C158" s="31">
        <f t="shared" si="19"/>
        <v>0.78931481486238286</v>
      </c>
      <c r="D158" s="31">
        <f t="shared" si="20"/>
        <v>1.0000000000000001E-5</v>
      </c>
      <c r="E158" s="31">
        <f t="shared" si="21"/>
        <v>7.8931481486238301E-6</v>
      </c>
      <c r="F158" s="1">
        <f t="shared" si="22"/>
        <v>7.9526020765089603E-6</v>
      </c>
      <c r="G158" s="1">
        <f t="shared" si="23"/>
        <v>8.058394178215899E-6</v>
      </c>
      <c r="H158" s="1">
        <f t="shared" si="24"/>
        <v>8.07217992816016E-6</v>
      </c>
      <c r="I158" s="1">
        <f t="shared" si="25"/>
        <v>8.0250279833447812E-6</v>
      </c>
      <c r="J158" s="1">
        <f t="shared" si="26"/>
        <v>8.0083980443877085E-6</v>
      </c>
      <c r="K158" s="1">
        <f t="shared" si="27"/>
        <v>7.9918026344228874E-6</v>
      </c>
      <c r="L158" s="1">
        <f t="shared" si="28"/>
        <v>7.9752416181840013E-6</v>
      </c>
      <c r="M158" s="1">
        <f t="shared" si="29"/>
        <v>7.9587149175260468E-6</v>
      </c>
      <c r="N158" s="1">
        <f t="shared" si="30"/>
        <v>7.9422224623480961E-6</v>
      </c>
      <c r="O158" s="1">
        <f t="shared" si="31"/>
        <v>7.9257641846695009E-6</v>
      </c>
      <c r="P158" s="1">
        <f t="shared" si="32"/>
        <v>7.9093400126717095E-6</v>
      </c>
    </row>
    <row r="159" spans="1:16" x14ac:dyDescent="0.2">
      <c r="A159" s="31">
        <f t="shared" si="34"/>
        <v>20</v>
      </c>
      <c r="B159" s="31">
        <f t="shared" si="18"/>
        <v>2.4800319242040364E-3</v>
      </c>
      <c r="C159" s="31">
        <f t="shared" si="19"/>
        <v>0.78980516237978893</v>
      </c>
      <c r="D159" s="31">
        <f t="shared" si="20"/>
        <v>1.0000000000000001E-5</v>
      </c>
      <c r="E159" s="31">
        <f t="shared" si="21"/>
        <v>7.8980516237978891E-6</v>
      </c>
      <c r="F159" s="1">
        <f t="shared" si="22"/>
        <v>7.9528983516354578E-6</v>
      </c>
      <c r="G159" s="1">
        <f t="shared" si="23"/>
        <v>8.0603662643987649E-6</v>
      </c>
      <c r="H159" s="1">
        <f t="shared" si="24"/>
        <v>8.0758304653751074E-6</v>
      </c>
      <c r="I159" s="1">
        <f t="shared" si="25"/>
        <v>8.0303228349063359E-6</v>
      </c>
      <c r="J159" s="1">
        <f t="shared" si="26"/>
        <v>8.015344455043026E-6</v>
      </c>
      <c r="K159" s="1">
        <f t="shared" si="27"/>
        <v>8.000394080786295E-6</v>
      </c>
      <c r="L159" s="1">
        <f t="shared" si="28"/>
        <v>7.9854715961323175E-6</v>
      </c>
      <c r="M159" s="1">
        <f t="shared" si="29"/>
        <v>7.9705769421796574E-6</v>
      </c>
      <c r="N159" s="1">
        <f t="shared" si="30"/>
        <v>7.9557100680279923E-6</v>
      </c>
      <c r="O159" s="1">
        <f t="shared" si="31"/>
        <v>7.9408709248513414E-6</v>
      </c>
      <c r="P159" s="1">
        <f t="shared" si="32"/>
        <v>7.9260594599294762E-6</v>
      </c>
    </row>
    <row r="160" spans="1:16" x14ac:dyDescent="0.2">
      <c r="A160" s="31">
        <f t="shared" si="34"/>
        <v>21</v>
      </c>
      <c r="B160" s="31">
        <f t="shared" si="18"/>
        <v>2.2512125424758475E-3</v>
      </c>
      <c r="C160" s="31">
        <f t="shared" si="19"/>
        <v>0.79022140148500364</v>
      </c>
      <c r="D160" s="31">
        <f t="shared" si="20"/>
        <v>1.0000000000000001E-5</v>
      </c>
      <c r="E160" s="31">
        <f t="shared" si="21"/>
        <v>7.9022140148500362E-6</v>
      </c>
      <c r="F160" s="1">
        <f t="shared" si="22"/>
        <v>7.95320977900745E-6</v>
      </c>
      <c r="G160" s="1">
        <f t="shared" si="23"/>
        <v>8.0621170159479703E-6</v>
      </c>
      <c r="H160" s="1">
        <f t="shared" si="24"/>
        <v>8.0790227010047723E-6</v>
      </c>
      <c r="I160" s="1">
        <f t="shared" si="25"/>
        <v>8.0349273580448913E-6</v>
      </c>
      <c r="J160" s="1">
        <f t="shared" si="26"/>
        <v>8.0213682519632011E-6</v>
      </c>
      <c r="K160" s="1">
        <f t="shared" si="27"/>
        <v>8.0078320947351233E-6</v>
      </c>
      <c r="L160" s="1">
        <f t="shared" si="28"/>
        <v>7.9943187838204098E-6</v>
      </c>
      <c r="M160" s="1">
        <f t="shared" si="29"/>
        <v>7.9808282737769421E-6</v>
      </c>
      <c r="N160" s="1">
        <f t="shared" si="30"/>
        <v>7.9673605271384151E-6</v>
      </c>
      <c r="O160" s="1">
        <f t="shared" si="31"/>
        <v>7.9539155084849502E-6</v>
      </c>
      <c r="P160" s="1">
        <f t="shared" si="32"/>
        <v>7.9404931784654413E-6</v>
      </c>
    </row>
    <row r="161" spans="1:16" x14ac:dyDescent="0.2">
      <c r="A161" s="31">
        <f t="shared" si="34"/>
        <v>22</v>
      </c>
      <c r="B161" s="31">
        <f t="shared" si="18"/>
        <v>2.0556123456778887E-3</v>
      </c>
      <c r="C161" s="31">
        <f t="shared" si="19"/>
        <v>0.79057738637735353</v>
      </c>
      <c r="D161" s="31">
        <f t="shared" si="20"/>
        <v>1.0000000000000001E-5</v>
      </c>
      <c r="E161" s="31">
        <f t="shared" si="21"/>
        <v>7.9057738637735362E-6</v>
      </c>
      <c r="F161" s="1">
        <f t="shared" si="22"/>
        <v>7.9535374090139149E-6</v>
      </c>
      <c r="G161" s="1">
        <f t="shared" si="23"/>
        <v>8.0636898854892869E-6</v>
      </c>
      <c r="H161" s="1">
        <f t="shared" si="24"/>
        <v>8.0818424149908627E-6</v>
      </c>
      <c r="I161" s="1">
        <f t="shared" si="25"/>
        <v>8.0389686313157153E-6</v>
      </c>
      <c r="J161" s="1">
        <f t="shared" si="26"/>
        <v>8.0266377574572902E-6</v>
      </c>
      <c r="K161" s="1">
        <f t="shared" si="27"/>
        <v>8.0143258654091887E-6</v>
      </c>
      <c r="L161" s="1">
        <f t="shared" si="28"/>
        <v>8.0020328622011117E-6</v>
      </c>
      <c r="M161" s="1">
        <f t="shared" si="29"/>
        <v>7.9897587119646629E-6</v>
      </c>
      <c r="N161" s="1">
        <f t="shared" si="30"/>
        <v>7.9775033867924718E-6</v>
      </c>
      <c r="O161" s="1">
        <f t="shared" si="31"/>
        <v>7.9652668608064586E-6</v>
      </c>
      <c r="P161" s="1">
        <f t="shared" si="32"/>
        <v>7.9530491041723307E-6</v>
      </c>
    </row>
    <row r="162" spans="1:16" x14ac:dyDescent="0.2">
      <c r="A162" s="31">
        <f t="shared" si="34"/>
        <v>23</v>
      </c>
      <c r="B162" s="31">
        <f t="shared" si="18"/>
        <v>1.8872941306499959E-3</v>
      </c>
      <c r="C162" s="31">
        <f t="shared" si="19"/>
        <v>0.79088384747665141</v>
      </c>
      <c r="D162" s="31">
        <f t="shared" si="20"/>
        <v>1.0000000000000001E-5</v>
      </c>
      <c r="E162" s="31">
        <f t="shared" si="21"/>
        <v>7.908838474766514E-6</v>
      </c>
      <c r="F162" s="1">
        <f t="shared" si="22"/>
        <v>7.9538823845986361E-6</v>
      </c>
      <c r="G162" s="1">
        <f t="shared" si="23"/>
        <v>8.0651193999527594E-6</v>
      </c>
      <c r="H162" s="1">
        <f t="shared" si="24"/>
        <v>8.0843574842405628E-6</v>
      </c>
      <c r="I162" s="1">
        <f t="shared" si="25"/>
        <v>8.0425470973975013E-6</v>
      </c>
      <c r="J162" s="1">
        <f t="shared" si="26"/>
        <v>8.0312859660831157E-6</v>
      </c>
      <c r="K162" s="1">
        <f t="shared" si="27"/>
        <v>8.0200406702291315E-6</v>
      </c>
      <c r="L162" s="1">
        <f t="shared" si="28"/>
        <v>8.0088111237725119E-6</v>
      </c>
      <c r="M162" s="1">
        <f t="shared" si="29"/>
        <v>7.9975972977602563E-6</v>
      </c>
      <c r="N162" s="1">
        <f t="shared" si="30"/>
        <v>7.9863991711919359E-6</v>
      </c>
      <c r="O162" s="1">
        <f t="shared" si="31"/>
        <v>7.9752167250859119E-6</v>
      </c>
      <c r="P162" s="1">
        <f t="shared" si="32"/>
        <v>7.96404993648689E-6</v>
      </c>
    </row>
    <row r="163" spans="1:16" x14ac:dyDescent="0.2">
      <c r="A163" s="31">
        <f t="shared" si="34"/>
        <v>24</v>
      </c>
      <c r="B163" s="31">
        <f t="shared" si="18"/>
        <v>1.7416079356595701E-3</v>
      </c>
      <c r="C163" s="31">
        <f t="shared" si="19"/>
        <v>0.7911491978116888</v>
      </c>
      <c r="D163" s="31">
        <f t="shared" si="20"/>
        <v>1.0000000000000001E-5</v>
      </c>
      <c r="E163" s="31">
        <f t="shared" si="21"/>
        <v>7.9114919781168887E-6</v>
      </c>
      <c r="F163" s="1">
        <f t="shared" si="22"/>
        <v>7.9542459512144818E-6</v>
      </c>
      <c r="G163" s="1">
        <f t="shared" si="23"/>
        <v>8.0664333657343303E-6</v>
      </c>
      <c r="H163" s="1">
        <f t="shared" si="24"/>
        <v>8.0866222648393792E-6</v>
      </c>
      <c r="I163" s="1">
        <f t="shared" si="25"/>
        <v>8.0457430549613989E-6</v>
      </c>
      <c r="J163" s="1">
        <f t="shared" si="26"/>
        <v>8.0354191286868337E-6</v>
      </c>
      <c r="K163" s="1">
        <f t="shared" si="27"/>
        <v>8.0251085173256375E-6</v>
      </c>
      <c r="L163" s="1">
        <f t="shared" si="28"/>
        <v>8.0148111398704286E-6</v>
      </c>
      <c r="M163" s="1">
        <f t="shared" si="29"/>
        <v>8.0045269724341986E-6</v>
      </c>
      <c r="N163" s="1">
        <f t="shared" si="30"/>
        <v>7.994255999077988E-6</v>
      </c>
      <c r="O163" s="1">
        <f t="shared" si="31"/>
        <v>7.9839982058752081E-6</v>
      </c>
      <c r="P163" s="1">
        <f t="shared" si="32"/>
        <v>7.9737535749130974E-6</v>
      </c>
    </row>
    <row r="164" spans="1:16" x14ac:dyDescent="0.2">
      <c r="A164" s="31">
        <f t="shared" si="34"/>
        <v>25</v>
      </c>
      <c r="B164" s="31">
        <f t="shared" si="18"/>
        <v>1.6148713635897249E-3</v>
      </c>
      <c r="C164" s="31">
        <f t="shared" si="19"/>
        <v>0.7913801060388298</v>
      </c>
      <c r="D164" s="31">
        <f t="shared" si="20"/>
        <v>1.0000000000000001E-5</v>
      </c>
      <c r="E164" s="31">
        <f t="shared" si="21"/>
        <v>7.9138010603882989E-6</v>
      </c>
      <c r="F164" s="1">
        <f t="shared" si="22"/>
        <v>7.9546294680485E-6</v>
      </c>
      <c r="G164" s="1">
        <f t="shared" si="23"/>
        <v>8.0676544799178055E-6</v>
      </c>
      <c r="H164" s="1">
        <f t="shared" si="24"/>
        <v>8.0886807923442866E-6</v>
      </c>
      <c r="I164" s="1">
        <f t="shared" si="25"/>
        <v>8.0486214011781568E-6</v>
      </c>
      <c r="J164" s="1">
        <f t="shared" si="26"/>
        <v>8.0391230266819108E-6</v>
      </c>
      <c r="K164" s="1">
        <f t="shared" si="27"/>
        <v>8.0296359292148647E-6</v>
      </c>
      <c r="L164" s="1">
        <f t="shared" si="28"/>
        <v>8.0201600315177458E-6</v>
      </c>
      <c r="M164" s="1">
        <f t="shared" si="29"/>
        <v>8.0106953134630319E-6</v>
      </c>
      <c r="N164" s="1">
        <f t="shared" si="30"/>
        <v>8.001241762869117E-6</v>
      </c>
      <c r="O164" s="1">
        <f t="shared" si="31"/>
        <v>7.9917993695629644E-6</v>
      </c>
      <c r="P164" s="1">
        <f t="shared" si="32"/>
        <v>7.9823681193760963E-6</v>
      </c>
    </row>
    <row r="165" spans="1:16" x14ac:dyDescent="0.2">
      <c r="A165" s="31">
        <f t="shared" si="34"/>
        <v>26</v>
      </c>
      <c r="B165" s="31">
        <f t="shared" si="18"/>
        <v>1.5041391460839067E-3</v>
      </c>
      <c r="C165" s="31">
        <f t="shared" si="19"/>
        <v>0.79158191023004487</v>
      </c>
      <c r="D165" s="31">
        <f t="shared" si="20"/>
        <v>1.0000000000000001E-5</v>
      </c>
      <c r="E165" s="31">
        <f t="shared" si="21"/>
        <v>7.9158191023004499E-6</v>
      </c>
      <c r="F165" s="1">
        <f t="shared" si="22"/>
        <v>7.9550344207064543E-6</v>
      </c>
      <c r="G165" s="1">
        <f t="shared" si="23"/>
        <v>8.068801524263427E-6</v>
      </c>
      <c r="H165" s="1">
        <f t="shared" si="24"/>
        <v>8.0905691504628199E-6</v>
      </c>
      <c r="I165" s="1">
        <f t="shared" si="25"/>
        <v>8.0512351419275421E-6</v>
      </c>
      <c r="J165" s="1">
        <f t="shared" si="26"/>
        <v>8.0424676175616229E-6</v>
      </c>
      <c r="K165" s="1">
        <f t="shared" si="27"/>
        <v>8.0337097085350342E-6</v>
      </c>
      <c r="L165" s="1">
        <f t="shared" si="28"/>
        <v>8.0249613404001123E-6</v>
      </c>
      <c r="M165" s="1">
        <f t="shared" si="29"/>
        <v>8.0162224958526737E-6</v>
      </c>
      <c r="N165" s="1">
        <f t="shared" si="30"/>
        <v>8.0074931655338396E-6</v>
      </c>
      <c r="O165" s="1">
        <f t="shared" si="31"/>
        <v>7.9987733420911387E-6</v>
      </c>
      <c r="P165" s="1">
        <f t="shared" si="32"/>
        <v>7.9900630141696097E-6</v>
      </c>
    </row>
    <row r="166" spans="1:16" x14ac:dyDescent="0.2">
      <c r="A166" s="31">
        <f t="shared" si="34"/>
        <v>27</v>
      </c>
      <c r="B166" s="31">
        <f t="shared" si="18"/>
        <v>1.4070345650323073E-3</v>
      </c>
      <c r="C166" s="31">
        <f t="shared" si="19"/>
        <v>0.79175892105317269</v>
      </c>
      <c r="D166" s="31">
        <f t="shared" si="20"/>
        <v>1.0000000000000001E-5</v>
      </c>
      <c r="E166" s="31">
        <f t="shared" si="21"/>
        <v>7.9175892105317282E-6</v>
      </c>
      <c r="F166" s="1">
        <f t="shared" si="22"/>
        <v>7.9554624355776211E-6</v>
      </c>
      <c r="G166" s="1">
        <f t="shared" si="23"/>
        <v>8.069890262255832E-6</v>
      </c>
      <c r="H166" s="1">
        <f t="shared" si="24"/>
        <v>8.0923172467654312E-6</v>
      </c>
      <c r="I166" s="1">
        <f t="shared" si="25"/>
        <v>8.0536280223183646E-6</v>
      </c>
      <c r="J166" s="1">
        <f t="shared" si="26"/>
        <v>8.0455105165489094E-6</v>
      </c>
      <c r="K166" s="1">
        <f t="shared" si="27"/>
        <v>8.0374012605008593E-6</v>
      </c>
      <c r="L166" s="1">
        <f t="shared" si="28"/>
        <v>8.0293001818585916E-6</v>
      </c>
      <c r="M166" s="1">
        <f t="shared" si="29"/>
        <v>8.0212072654616871E-6</v>
      </c>
      <c r="N166" s="1">
        <f t="shared" si="30"/>
        <v>8.0131225040953614E-6</v>
      </c>
      <c r="O166" s="1">
        <f t="shared" si="31"/>
        <v>8.005045892550128E-6</v>
      </c>
      <c r="P166" s="1">
        <f t="shared" si="32"/>
        <v>7.9969774216085135E-6</v>
      </c>
    </row>
    <row r="167" spans="1:16" x14ac:dyDescent="0.2">
      <c r="A167" s="31">
        <f t="shared" si="34"/>
        <v>28</v>
      </c>
      <c r="B167" s="31">
        <f t="shared" ref="B167:B230" si="35">PA/(1+((A167-SH)/(0.5*AW))^2)+IN/(1+((A167-80)/(0.5*AW))^2)+HY*PA/(1+((A167-SH-3)/(0.5*AW))^2)</f>
        <v>1.3216244669592501E-3</v>
      </c>
      <c r="C167" s="31">
        <f t="shared" ref="C167:C230" si="36">10^((-B167)-BA)</f>
        <v>0.79191464685668977</v>
      </c>
      <c r="D167" s="31">
        <f t="shared" ref="D167:D230" si="37">EXP(-1*((A167)/LW)^2)+SL/100+NA*EXP(-1*((A167+60)/LW)^2)+HY*EXP(-1*((A167-3)/LW)^2)</f>
        <v>1.0000000000000001E-5</v>
      </c>
      <c r="E167" s="31">
        <f t="shared" ref="E167:E230" si="38">C167*D167</f>
        <v>7.9191464685668977E-6</v>
      </c>
      <c r="F167" s="1">
        <f t="shared" ref="F167:F230" si="39">$D167*10^((-(F$38/AW)/(1+(($A167-SH)/AW)^2)+IN/(1+(($A167-80)/AW)^2)+HY*PA/(1+((A$39-6)/AW)^2))-BA)</f>
        <v>7.9559152961388549E-6</v>
      </c>
      <c r="G167" s="1">
        <f t="shared" ref="G167:G230" si="40">$D167*10^((-(G$38/AW)/(1+(($A167-SH)/AW)^2)+IN/(1+(($A167-80)/AW)^2)+HY*PA/(1+((B$39-6)/AW)^2))-BA)</f>
        <v>8.0709341223504031E-6</v>
      </c>
      <c r="H167" s="1">
        <f t="shared" ref="H167:H230" si="41">$D167*10^((-(H$38/AW)/(1+(($A167-SH)/AW)^2)+IN/(1+(($A167-80)/AW)^2)+HY*PA/(1+((C$39-6)/AW)^2))-BA)</f>
        <v>8.0939501604236329E-6</v>
      </c>
      <c r="I167" s="1">
        <f t="shared" ref="I167:I230" si="42">$D167*10^((-(I$38/AW)/(1+(($A167-SH)/AW)^2)+IN/(1+(($A167-80)/AW)^2)+HY*PA/(1+((D$39-6)/AW)^2))-BA)</f>
        <v>8.0558365214871183E-6</v>
      </c>
      <c r="J167" s="1">
        <f t="shared" ref="J167:J230" si="43">$D167*10^((-(J$38/AW)/(1+(($A167-SH)/AW)^2)+IN/(1+(($A167-80)/AW)^2)+HY*PA/(1+((E$39-6)/AW)^2))-BA)</f>
        <v>8.0482996363325981E-6</v>
      </c>
      <c r="K167" s="1">
        <f t="shared" ref="K167:K230" si="44">$D167*10^((-(K$38/AW)/(1+(($A167-SH)/AW)^2)+IN/(1+(($A167-80)/AW)^2)+HY*PA/(1+((F$39-6)/AW)^2))-BA)</f>
        <v>8.0407698704020183E-6</v>
      </c>
      <c r="L167" s="1">
        <f t="shared" ref="L167:L230" si="45">$D167*10^((-(L$38/AW)/(1+(($A167-SH)/AW)^2)+IN/(1+(($A167-80)/AW)^2)+HY*PA/(1+((G$39-6)/AW)^2))-BA)</f>
        <v>8.0332471530126715E-6</v>
      </c>
      <c r="M167" s="1">
        <f t="shared" ref="M167:M230" si="46">$D167*10^((-(M$38/AW)/(1+(($A167-SH)/AW)^2)+IN/(1+(($A167-80)/AW)^2)+HY*PA/(1+((H$39-6)/AW)^2))-BA)</f>
        <v>8.0257314706485749E-6</v>
      </c>
      <c r="N167" s="1">
        <f t="shared" ref="N167:N230" si="47">$D167*10^((-(N$38/AW)/(1+(($A167-SH)/AW)^2)+IN/(1+(($A167-80)/AW)^2)+HY*PA/(1+((I$39-6)/AW)^2))-BA)</f>
        <v>8.018222817740299E-6</v>
      </c>
      <c r="O167" s="1">
        <f t="shared" ref="O167:O230" si="48">$D167*10^((-(O$38/AW)/(1+(($A167-SH)/AW)^2)+IN/(1+(($A167-80)/AW)^2)+HY*PA/(1+((J$39-6)/AW)^2))-BA)</f>
        <v>8.0107211907232715E-6</v>
      </c>
      <c r="P167" s="1">
        <f t="shared" ref="P167:P230" si="49">$D167*10^((-(P$38/AW)/(1+(($A167-SH)/AW)^2)+IN/(1+(($A167-80)/AW)^2)+HY*PA/(1+((K$39-6)/AW)^2))-BA)</f>
        <v>8.0032265820205524E-6</v>
      </c>
    </row>
    <row r="168" spans="1:16" x14ac:dyDescent="0.2">
      <c r="A168" s="31">
        <f t="shared" ref="A168:A199" si="50">A167+1</f>
        <v>29</v>
      </c>
      <c r="B168" s="31">
        <f t="shared" si="35"/>
        <v>1.2463254681816436E-3</v>
      </c>
      <c r="C168" s="31">
        <f t="shared" si="36"/>
        <v>0.79205196278456169</v>
      </c>
      <c r="D168" s="31">
        <f t="shared" si="37"/>
        <v>1.0000000000000001E-5</v>
      </c>
      <c r="E168" s="31">
        <f t="shared" si="38"/>
        <v>7.9205196278456184E-6</v>
      </c>
      <c r="F168" s="1">
        <f t="shared" si="39"/>
        <v>7.9563949615027458E-6</v>
      </c>
      <c r="G168" s="1">
        <f t="shared" si="40"/>
        <v>8.0719447257200264E-6</v>
      </c>
      <c r="H168" s="1">
        <f t="shared" si="41"/>
        <v>8.0954891776508667E-6</v>
      </c>
      <c r="I168" s="1">
        <f t="shared" si="42"/>
        <v>8.0578913828073789E-6</v>
      </c>
      <c r="J168" s="1">
        <f t="shared" si="43"/>
        <v>8.0508752108763004E-6</v>
      </c>
      <c r="K168" s="1">
        <f t="shared" si="44"/>
        <v>8.0438652159563695E-6</v>
      </c>
      <c r="L168" s="1">
        <f t="shared" si="45"/>
        <v>8.0368613286270496E-6</v>
      </c>
      <c r="M168" s="1">
        <f t="shared" si="46"/>
        <v>8.0298635366457651E-6</v>
      </c>
      <c r="N168" s="1">
        <f t="shared" si="47"/>
        <v>8.0228718357177574E-6</v>
      </c>
      <c r="O168" s="1">
        <f t="shared" si="48"/>
        <v>8.0158862235531526E-6</v>
      </c>
      <c r="P168" s="1">
        <f t="shared" si="49"/>
        <v>8.0089066938460954E-6</v>
      </c>
    </row>
    <row r="169" spans="1:16" x14ac:dyDescent="0.2">
      <c r="A169" s="31">
        <f t="shared" si="50"/>
        <v>30</v>
      </c>
      <c r="B169" s="31">
        <f t="shared" si="35"/>
        <v>1.1798327910330019E-3</v>
      </c>
      <c r="C169" s="31">
        <f t="shared" si="36"/>
        <v>0.79217323922148575</v>
      </c>
      <c r="D169" s="31">
        <f t="shared" si="37"/>
        <v>1.0000000000000001E-5</v>
      </c>
      <c r="E169" s="31">
        <f t="shared" si="38"/>
        <v>7.9217323922148589E-6</v>
      </c>
      <c r="F169" s="1">
        <f t="shared" si="39"/>
        <v>7.9569035875695538E-6</v>
      </c>
      <c r="G169" s="1">
        <f t="shared" si="40"/>
        <v>8.0729322999710087E-6</v>
      </c>
      <c r="H169" s="1">
        <f t="shared" si="41"/>
        <v>8.0969525970419938E-6</v>
      </c>
      <c r="I169" s="1">
        <f t="shared" si="42"/>
        <v>8.0598188011300731E-6</v>
      </c>
      <c r="J169" s="1">
        <f t="shared" si="43"/>
        <v>8.0532713639777251E-6</v>
      </c>
      <c r="K169" s="1">
        <f t="shared" si="44"/>
        <v>8.0467293135811225E-6</v>
      </c>
      <c r="L169" s="1">
        <f t="shared" si="45"/>
        <v>8.04019258150361E-6</v>
      </c>
      <c r="M169" s="1">
        <f t="shared" si="46"/>
        <v>8.0336611564974302E-6</v>
      </c>
      <c r="N169" s="1">
        <f t="shared" si="47"/>
        <v>8.0271350352641166E-6</v>
      </c>
      <c r="O169" s="1">
        <f t="shared" si="48"/>
        <v>8.0206142165103888E-6</v>
      </c>
      <c r="P169" s="1">
        <f t="shared" si="49"/>
        <v>8.0140986949239611E-6</v>
      </c>
    </row>
    <row r="170" spans="1:16" x14ac:dyDescent="0.2">
      <c r="A170" s="31">
        <f t="shared" si="50"/>
        <v>31</v>
      </c>
      <c r="B170" s="31">
        <f t="shared" si="35"/>
        <v>1.1210657350254783E-3</v>
      </c>
      <c r="C170" s="31">
        <f t="shared" si="36"/>
        <v>0.79228044030492562</v>
      </c>
      <c r="D170" s="31">
        <f t="shared" si="37"/>
        <v>1.0000000000000001E-5</v>
      </c>
      <c r="E170" s="31">
        <f t="shared" si="38"/>
        <v>7.9228044030492564E-6</v>
      </c>
      <c r="F170" s="1">
        <f t="shared" si="39"/>
        <v>7.9574435512088169E-6</v>
      </c>
      <c r="G170" s="1">
        <f t="shared" si="40"/>
        <v>8.0739060087455581E-6</v>
      </c>
      <c r="H170" s="1">
        <f t="shared" si="41"/>
        <v>8.0983563639826188E-6</v>
      </c>
      <c r="I170" s="1">
        <f t="shared" si="42"/>
        <v>8.0616413545811509E-6</v>
      </c>
      <c r="J170" s="1">
        <f t="shared" si="43"/>
        <v>8.0555173382352086E-6</v>
      </c>
      <c r="K170" s="1">
        <f t="shared" si="44"/>
        <v>8.0493980419235424E-6</v>
      </c>
      <c r="L170" s="1">
        <f t="shared" si="45"/>
        <v>8.0432833979824298E-6</v>
      </c>
      <c r="M170" s="1">
        <f t="shared" si="46"/>
        <v>8.0371733959476868E-6</v>
      </c>
      <c r="N170" s="1">
        <f t="shared" si="47"/>
        <v>8.0310680333060292E-6</v>
      </c>
      <c r="O170" s="1">
        <f t="shared" si="48"/>
        <v>8.0249673095498321E-6</v>
      </c>
      <c r="P170" s="1">
        <f t="shared" si="49"/>
        <v>8.0188712201498916E-6</v>
      </c>
    </row>
    <row r="171" spans="1:16" x14ac:dyDescent="0.2">
      <c r="A171" s="31">
        <f t="shared" si="50"/>
        <v>32</v>
      </c>
      <c r="B171" s="31">
        <f t="shared" si="35"/>
        <v>1.0691255253345348E-3</v>
      </c>
      <c r="C171" s="31">
        <f t="shared" si="36"/>
        <v>0.79237520013907525</v>
      </c>
      <c r="D171" s="31">
        <f t="shared" si="37"/>
        <v>1.0000000000000001E-5</v>
      </c>
      <c r="E171" s="31">
        <f t="shared" si="38"/>
        <v>7.9237520013907525E-6</v>
      </c>
      <c r="F171" s="1">
        <f t="shared" si="39"/>
        <v>7.9580174779763237E-6</v>
      </c>
      <c r="G171" s="1">
        <f t="shared" si="40"/>
        <v>8.07487421911432E-6</v>
      </c>
      <c r="H171" s="1">
        <f t="shared" si="41"/>
        <v>8.0997145772794467E-6</v>
      </c>
      <c r="I171" s="1">
        <f t="shared" si="42"/>
        <v>8.0633787446863539E-6</v>
      </c>
      <c r="J171" s="1">
        <f t="shared" si="43"/>
        <v>8.0576384686711965E-6</v>
      </c>
      <c r="K171" s="1">
        <f t="shared" si="44"/>
        <v>8.0519023470813203E-6</v>
      </c>
      <c r="L171" s="1">
        <f t="shared" si="45"/>
        <v>8.0461703128645505E-6</v>
      </c>
      <c r="M171" s="1">
        <f t="shared" si="46"/>
        <v>8.0404423561786401E-6</v>
      </c>
      <c r="N171" s="1">
        <f t="shared" si="47"/>
        <v>8.0347184751339232E-6</v>
      </c>
      <c r="O171" s="1">
        <f t="shared" si="48"/>
        <v>8.0289986698469718E-6</v>
      </c>
      <c r="P171" s="1">
        <f t="shared" si="49"/>
        <v>8.023282936410533E-6</v>
      </c>
    </row>
    <row r="172" spans="1:16" x14ac:dyDescent="0.2">
      <c r="A172" s="31">
        <f t="shared" si="50"/>
        <v>33</v>
      </c>
      <c r="B172" s="31">
        <f t="shared" si="35"/>
        <v>1.0232624779475477E-3</v>
      </c>
      <c r="C172" s="31">
        <f t="shared" si="36"/>
        <v>0.792458882206866</v>
      </c>
      <c r="D172" s="31">
        <f t="shared" si="37"/>
        <v>1.0000000000000001E-5</v>
      </c>
      <c r="E172" s="31">
        <f t="shared" si="38"/>
        <v>7.9245888220686611E-6</v>
      </c>
      <c r="F172" s="1">
        <f t="shared" si="39"/>
        <v>7.958628273969136E-6</v>
      </c>
      <c r="G172" s="1">
        <f t="shared" si="40"/>
        <v>8.0758447230531907E-6</v>
      </c>
      <c r="H172" s="1">
        <f t="shared" si="41"/>
        <v>8.1010398999009602E-6</v>
      </c>
      <c r="I172" s="1">
        <f t="shared" si="42"/>
        <v>8.0650483918599567E-6</v>
      </c>
      <c r="J172" s="1">
        <f t="shared" si="43"/>
        <v>8.0596569631121734E-6</v>
      </c>
      <c r="K172" s="1">
        <f t="shared" si="44"/>
        <v>8.0542692064705967E-6</v>
      </c>
      <c r="L172" s="1">
        <f t="shared" si="45"/>
        <v>8.0488850553700702E-6</v>
      </c>
      <c r="M172" s="1">
        <f t="shared" si="46"/>
        <v>8.043504500465542E-6</v>
      </c>
      <c r="N172" s="1">
        <f t="shared" si="47"/>
        <v>8.03812754036625E-6</v>
      </c>
      <c r="O172" s="1">
        <f t="shared" si="48"/>
        <v>8.0327541756883209E-6</v>
      </c>
      <c r="P172" s="1">
        <f t="shared" si="49"/>
        <v>8.027384403022071E-6</v>
      </c>
    </row>
    <row r="173" spans="1:16" x14ac:dyDescent="0.2">
      <c r="A173" s="31">
        <f t="shared" si="50"/>
        <v>34</v>
      </c>
      <c r="B173" s="31">
        <f t="shared" si="35"/>
        <v>9.8285025665175211E-4</v>
      </c>
      <c r="C173" s="31">
        <f t="shared" si="36"/>
        <v>0.79253262598004726</v>
      </c>
      <c r="D173" s="31">
        <f t="shared" si="37"/>
        <v>1.0000000000000001E-5</v>
      </c>
      <c r="E173" s="31">
        <f t="shared" si="38"/>
        <v>7.9253262598004731E-6</v>
      </c>
      <c r="F173" s="1">
        <f t="shared" si="39"/>
        <v>7.9592791625392048E-6</v>
      </c>
      <c r="G173" s="1">
        <f t="shared" si="40"/>
        <v>8.0768249253486134E-6</v>
      </c>
      <c r="H173" s="1">
        <f t="shared" si="41"/>
        <v>8.1023438977321243E-6</v>
      </c>
      <c r="I173" s="1">
        <f t="shared" si="42"/>
        <v>8.0666659213977181E-6</v>
      </c>
      <c r="J173" s="1">
        <f t="shared" si="43"/>
        <v>8.0615925356504753E-6</v>
      </c>
      <c r="K173" s="1">
        <f t="shared" si="44"/>
        <v>8.0565224087113762E-6</v>
      </c>
      <c r="L173" s="1">
        <f t="shared" si="45"/>
        <v>8.0514554744053806E-6</v>
      </c>
      <c r="M173" s="1">
        <f t="shared" si="46"/>
        <v>8.0463917237875885E-6</v>
      </c>
      <c r="N173" s="1">
        <f t="shared" si="47"/>
        <v>8.0413311558690973E-6</v>
      </c>
      <c r="O173" s="1">
        <f t="shared" si="48"/>
        <v>8.0362737716686015E-6</v>
      </c>
      <c r="P173" s="1">
        <f t="shared" si="49"/>
        <v>8.0312195681771791E-6</v>
      </c>
    </row>
    <row r="174" spans="1:16" x14ac:dyDescent="0.2">
      <c r="A174" s="31">
        <f t="shared" si="50"/>
        <v>35</v>
      </c>
      <c r="B174" s="31">
        <f t="shared" si="35"/>
        <v>9.4736558856178246E-4</v>
      </c>
      <c r="C174" s="31">
        <f t="shared" si="36"/>
        <v>0.79259738366703636</v>
      </c>
      <c r="D174" s="31">
        <f t="shared" si="37"/>
        <v>1.0000000000000001E-5</v>
      </c>
      <c r="E174" s="31">
        <f t="shared" si="38"/>
        <v>7.9259738366703643E-6</v>
      </c>
      <c r="F174" s="1">
        <f t="shared" si="39"/>
        <v>7.9599737267303074E-6</v>
      </c>
      <c r="G174" s="1">
        <f t="shared" si="40"/>
        <v>8.0778220074889175E-6</v>
      </c>
      <c r="H174" s="1">
        <f t="shared" si="41"/>
        <v>8.1036373245491841E-6</v>
      </c>
      <c r="I174" s="1">
        <f t="shared" si="42"/>
        <v>8.0682455665917241E-6</v>
      </c>
      <c r="J174" s="1">
        <f t="shared" si="43"/>
        <v>8.0634629281871072E-6</v>
      </c>
      <c r="K174" s="1">
        <f t="shared" si="44"/>
        <v>8.0586831928124135E-6</v>
      </c>
      <c r="L174" s="1">
        <f t="shared" si="45"/>
        <v>8.0539062946067367E-6</v>
      </c>
      <c r="M174" s="1">
        <f t="shared" si="46"/>
        <v>8.0491322249492382E-6</v>
      </c>
      <c r="N174" s="1">
        <f t="shared" si="47"/>
        <v>8.0443609831768266E-6</v>
      </c>
      <c r="O174" s="1">
        <f t="shared" si="48"/>
        <v>8.0395925706346937E-6</v>
      </c>
      <c r="P174" s="1">
        <f t="shared" si="49"/>
        <v>8.0348269846387901E-6</v>
      </c>
    </row>
    <row r="175" spans="1:16" x14ac:dyDescent="0.2">
      <c r="A175" s="31">
        <f t="shared" si="50"/>
        <v>36</v>
      </c>
      <c r="B175" s="31">
        <f t="shared" si="35"/>
        <v>9.1637222894605107E-4</v>
      </c>
      <c r="C175" s="31">
        <f t="shared" si="36"/>
        <v>0.79265394927708877</v>
      </c>
      <c r="D175" s="31">
        <f t="shared" si="37"/>
        <v>1.0000000000000001E-5</v>
      </c>
      <c r="E175" s="31">
        <f t="shared" si="38"/>
        <v>7.926539492770888E-6</v>
      </c>
      <c r="F175" s="1">
        <f t="shared" si="39"/>
        <v>7.9607159584798462E-6</v>
      </c>
      <c r="G175" s="1">
        <f t="shared" si="40"/>
        <v>8.0788430751442456E-6</v>
      </c>
      <c r="H175" s="1">
        <f t="shared" si="41"/>
        <v>8.1049303673448532E-6</v>
      </c>
      <c r="I175" s="1">
        <f t="shared" si="42"/>
        <v>8.0698005094482526E-6</v>
      </c>
      <c r="J175" s="1">
        <f t="shared" si="43"/>
        <v>8.065284346871122E-6</v>
      </c>
      <c r="K175" s="1">
        <f t="shared" si="44"/>
        <v>8.0607707797361614E-6</v>
      </c>
      <c r="L175" s="1">
        <f t="shared" si="45"/>
        <v>8.056259742436566E-6</v>
      </c>
      <c r="M175" s="1">
        <f t="shared" si="46"/>
        <v>8.0517512266155037E-6</v>
      </c>
      <c r="N175" s="1">
        <f t="shared" si="47"/>
        <v>8.0472452318756111E-6</v>
      </c>
      <c r="O175" s="1">
        <f t="shared" si="48"/>
        <v>8.0427417598285325E-6</v>
      </c>
      <c r="P175" s="1">
        <f t="shared" si="49"/>
        <v>8.0382408080551556E-6</v>
      </c>
    </row>
    <row r="176" spans="1:16" x14ac:dyDescent="0.2">
      <c r="A176" s="31">
        <f t="shared" si="50"/>
        <v>37</v>
      </c>
      <c r="B176" s="31">
        <f t="shared" si="35"/>
        <v>8.8950827402296546E-4</v>
      </c>
      <c r="C176" s="31">
        <f t="shared" si="36"/>
        <v>0.79270298162597852</v>
      </c>
      <c r="D176" s="31">
        <f t="shared" si="37"/>
        <v>1.0000000000000001E-5</v>
      </c>
      <c r="E176" s="31">
        <f t="shared" si="38"/>
        <v>7.9270298162597861E-6</v>
      </c>
      <c r="F176" s="1">
        <f t="shared" si="39"/>
        <v>7.9615103158449155E-6</v>
      </c>
      <c r="G176" s="1">
        <f t="shared" si="40"/>
        <v>8.0798952954902439E-6</v>
      </c>
      <c r="H176" s="1">
        <f t="shared" si="41"/>
        <v>8.1062328632276239E-6</v>
      </c>
      <c r="I176" s="1">
        <f t="shared" si="42"/>
        <v>8.0713431750661869E-6</v>
      </c>
      <c r="J176" s="1">
        <f t="shared" si="43"/>
        <v>8.067071834319447E-6</v>
      </c>
      <c r="K176" s="1">
        <f t="shared" si="44"/>
        <v>8.0628028220044016E-6</v>
      </c>
      <c r="L176" s="1">
        <f t="shared" si="45"/>
        <v>8.0585360727205663E-6</v>
      </c>
      <c r="M176" s="1">
        <f t="shared" si="46"/>
        <v>8.0542715783273733E-6</v>
      </c>
      <c r="N176" s="1">
        <f t="shared" si="47"/>
        <v>8.0500093386454499E-6</v>
      </c>
      <c r="O176" s="1">
        <f t="shared" si="48"/>
        <v>8.0457493555051462E-6</v>
      </c>
      <c r="P176" s="1">
        <f t="shared" si="49"/>
        <v>8.0414916267046373E-6</v>
      </c>
    </row>
    <row r="177" spans="1:16" x14ac:dyDescent="0.2">
      <c r="A177" s="31">
        <f t="shared" si="50"/>
        <v>38</v>
      </c>
      <c r="B177" s="31">
        <f t="shared" si="35"/>
        <v>8.6647614693700665E-4</v>
      </c>
      <c r="C177" s="31">
        <f t="shared" si="36"/>
        <v>0.7927450225008138</v>
      </c>
      <c r="D177" s="31">
        <f t="shared" si="37"/>
        <v>1.0000000000000001E-5</v>
      </c>
      <c r="E177" s="31">
        <f t="shared" si="38"/>
        <v>7.9274502250081392E-6</v>
      </c>
      <c r="F177" s="1">
        <f t="shared" si="39"/>
        <v>7.9623617897818364E-6</v>
      </c>
      <c r="G177" s="1">
        <f t="shared" si="40"/>
        <v>8.0809860297418825E-6</v>
      </c>
      <c r="H177" s="1">
        <f t="shared" si="41"/>
        <v>8.1075544970736594E-6</v>
      </c>
      <c r="I177" s="1">
        <f t="shared" si="42"/>
        <v>8.0728854925611861E-6</v>
      </c>
      <c r="J177" s="1">
        <f t="shared" si="43"/>
        <v>8.0688395942079017E-6</v>
      </c>
      <c r="K177" s="1">
        <f t="shared" si="44"/>
        <v>8.0647957916051025E-6</v>
      </c>
      <c r="L177" s="1">
        <f t="shared" si="45"/>
        <v>8.0607540195203333E-6</v>
      </c>
      <c r="M177" s="1">
        <f t="shared" si="46"/>
        <v>8.0567142699910983E-6</v>
      </c>
      <c r="N177" s="1">
        <f t="shared" si="47"/>
        <v>8.0526765430178175E-6</v>
      </c>
      <c r="O177" s="1">
        <f t="shared" si="48"/>
        <v>8.0486408406113641E-6</v>
      </c>
      <c r="P177" s="1">
        <f t="shared" si="49"/>
        <v>8.0446071607490742E-6</v>
      </c>
    </row>
    <row r="178" spans="1:16" x14ac:dyDescent="0.2">
      <c r="A178" s="31">
        <f t="shared" si="50"/>
        <v>39</v>
      </c>
      <c r="B178" s="31">
        <f t="shared" si="35"/>
        <v>8.4703475119887793E-4</v>
      </c>
      <c r="C178" s="31">
        <f t="shared" si="36"/>
        <v>0.7927805108970829</v>
      </c>
      <c r="D178" s="31">
        <f t="shared" si="37"/>
        <v>1.0000000000000001E-5</v>
      </c>
      <c r="E178" s="31">
        <f t="shared" si="38"/>
        <v>7.9278051089708302E-6</v>
      </c>
      <c r="F178" s="1">
        <f t="shared" si="39"/>
        <v>7.9632759823434828E-6</v>
      </c>
      <c r="G178" s="1">
        <f t="shared" si="40"/>
        <v>8.0821229657348369E-6</v>
      </c>
      <c r="H178" s="1">
        <f t="shared" si="41"/>
        <v>8.1089049877161977E-6</v>
      </c>
      <c r="I178" s="1">
        <f t="shared" si="42"/>
        <v>8.0744391331829783E-6</v>
      </c>
      <c r="J178" s="1">
        <f t="shared" si="43"/>
        <v>8.0706012817465394E-6</v>
      </c>
      <c r="K178" s="1">
        <f t="shared" si="44"/>
        <v>8.0667653225534596E-6</v>
      </c>
      <c r="L178" s="1">
        <f t="shared" si="45"/>
        <v>8.0629311905084012E-6</v>
      </c>
      <c r="M178" s="1">
        <f t="shared" si="46"/>
        <v>8.0590988777961844E-6</v>
      </c>
      <c r="N178" s="1">
        <f t="shared" si="47"/>
        <v>8.055268384566307E-6</v>
      </c>
      <c r="O178" s="1">
        <f t="shared" si="48"/>
        <v>8.0514397129794146E-6</v>
      </c>
      <c r="P178" s="1">
        <f t="shared" si="49"/>
        <v>8.0476128611613316E-6</v>
      </c>
    </row>
    <row r="179" spans="1:16" x14ac:dyDescent="0.2">
      <c r="A179" s="31">
        <f t="shared" si="50"/>
        <v>40</v>
      </c>
      <c r="B179" s="31">
        <f t="shared" si="35"/>
        <v>8.3099341417245363E-4</v>
      </c>
      <c r="C179" s="31">
        <f t="shared" si="36"/>
        <v>0.79280979400972162</v>
      </c>
      <c r="D179" s="31">
        <f t="shared" si="37"/>
        <v>1.0000000000000001E-5</v>
      </c>
      <c r="E179" s="31">
        <f t="shared" si="38"/>
        <v>7.9280979400972175E-6</v>
      </c>
      <c r="F179" s="1">
        <f t="shared" si="39"/>
        <v>7.9642591985778388E-6</v>
      </c>
      <c r="G179" s="1">
        <f t="shared" si="40"/>
        <v>8.0833142551622304E-6</v>
      </c>
      <c r="H179" s="1">
        <f t="shared" si="41"/>
        <v>8.1102942695762089E-6</v>
      </c>
      <c r="I179" s="1">
        <f t="shared" si="42"/>
        <v>8.0760157347542015E-6</v>
      </c>
      <c r="J179" s="1">
        <f t="shared" si="43"/>
        <v>8.0723702713993771E-6</v>
      </c>
      <c r="K179" s="1">
        <f t="shared" si="44"/>
        <v>8.0687265216796816E-6</v>
      </c>
      <c r="L179" s="1">
        <f t="shared" si="45"/>
        <v>8.0650844206117635E-6</v>
      </c>
      <c r="M179" s="1">
        <f t="shared" si="46"/>
        <v>8.0614439605028816E-6</v>
      </c>
      <c r="N179" s="1">
        <f t="shared" si="47"/>
        <v>8.0578051416267308E-6</v>
      </c>
      <c r="O179" s="1">
        <f t="shared" si="48"/>
        <v>8.0541679662688533E-6</v>
      </c>
      <c r="P179" s="1">
        <f t="shared" si="49"/>
        <v>8.0505324326787268E-6</v>
      </c>
    </row>
    <row r="180" spans="1:16" x14ac:dyDescent="0.2">
      <c r="A180" s="31">
        <f t="shared" si="50"/>
        <v>41</v>
      </c>
      <c r="B180" s="31">
        <f t="shared" si="35"/>
        <v>8.1820734256696291E-4</v>
      </c>
      <c r="C180" s="31">
        <f t="shared" si="36"/>
        <v>0.79283313548063661</v>
      </c>
      <c r="D180" s="31">
        <f t="shared" si="37"/>
        <v>1.0000000000000001E-5</v>
      </c>
      <c r="E180" s="31">
        <f t="shared" si="38"/>
        <v>7.9283313548063669E-6</v>
      </c>
      <c r="F180" s="1">
        <f t="shared" si="39"/>
        <v>7.9653185549370276E-6</v>
      </c>
      <c r="G180" s="1">
        <f t="shared" si="40"/>
        <v>8.0845686601110798E-6</v>
      </c>
      <c r="H180" s="1">
        <f t="shared" si="41"/>
        <v>8.1117326761805876E-6</v>
      </c>
      <c r="I180" s="1">
        <f t="shared" si="42"/>
        <v>8.0776271206160408E-6</v>
      </c>
      <c r="J180" s="1">
        <f t="shared" si="43"/>
        <v>8.0741599117828453E-6</v>
      </c>
      <c r="K180" s="1">
        <f t="shared" si="44"/>
        <v>8.0706942593129186E-6</v>
      </c>
      <c r="L180" s="1">
        <f t="shared" si="45"/>
        <v>8.0672300983143265E-6</v>
      </c>
      <c r="M180" s="1">
        <f t="shared" si="46"/>
        <v>8.0637674211964931E-6</v>
      </c>
      <c r="N180" s="1">
        <f t="shared" si="47"/>
        <v>8.0603062283370749E-6</v>
      </c>
      <c r="O180" s="1">
        <f t="shared" si="48"/>
        <v>8.0568465221262753E-6</v>
      </c>
      <c r="P180" s="1">
        <f t="shared" si="49"/>
        <v>8.0533883009170082E-6</v>
      </c>
    </row>
    <row r="181" spans="1:16" x14ac:dyDescent="0.2">
      <c r="A181" s="31">
        <f t="shared" si="50"/>
        <v>42</v>
      </c>
      <c r="B181" s="31">
        <f t="shared" si="35"/>
        <v>8.08574390946641E-4</v>
      </c>
      <c r="C181" s="31">
        <f t="shared" si="36"/>
        <v>0.79285072126230438</v>
      </c>
      <c r="D181" s="31">
        <f t="shared" si="37"/>
        <v>1.0000000000000001E-5</v>
      </c>
      <c r="E181" s="31">
        <f t="shared" si="38"/>
        <v>7.9285072126230451E-6</v>
      </c>
      <c r="F181" s="1">
        <f t="shared" si="39"/>
        <v>7.9664621076700579E-6</v>
      </c>
      <c r="G181" s="1">
        <f t="shared" si="40"/>
        <v>8.0858957138364772E-6</v>
      </c>
      <c r="H181" s="1">
        <f t="shared" si="41"/>
        <v>8.1132311319305691E-6</v>
      </c>
      <c r="I181" s="1">
        <f t="shared" si="42"/>
        <v>8.0792855208093712E-6</v>
      </c>
      <c r="J181" s="1">
        <f t="shared" si="43"/>
        <v>8.0759837768512553E-6</v>
      </c>
      <c r="K181" s="1">
        <f t="shared" si="44"/>
        <v>8.0726834503386291E-6</v>
      </c>
      <c r="L181" s="1">
        <f t="shared" si="45"/>
        <v>8.0693844764539921E-6</v>
      </c>
      <c r="M181" s="1">
        <f t="shared" si="46"/>
        <v>8.0660868476923444E-6</v>
      </c>
      <c r="N181" s="1">
        <f t="shared" si="47"/>
        <v>8.0627905645187613E-6</v>
      </c>
      <c r="O181" s="1">
        <f t="shared" si="48"/>
        <v>8.0594956294115562E-6</v>
      </c>
      <c r="P181" s="1">
        <f t="shared" si="49"/>
        <v>8.0562020408105417E-6</v>
      </c>
    </row>
    <row r="182" spans="1:16" x14ac:dyDescent="0.2">
      <c r="A182" s="31">
        <f t="shared" si="50"/>
        <v>43</v>
      </c>
      <c r="B182" s="31">
        <f t="shared" si="35"/>
        <v>8.020330094275596E-4</v>
      </c>
      <c r="C182" s="31">
        <f t="shared" si="36"/>
        <v>0.79286266333923672</v>
      </c>
      <c r="D182" s="31">
        <f t="shared" si="37"/>
        <v>1.0000000000000001E-5</v>
      </c>
      <c r="E182" s="31">
        <f t="shared" si="38"/>
        <v>7.9286266333923678E-6</v>
      </c>
      <c r="F182" s="1">
        <f t="shared" si="39"/>
        <v>7.9676990055150677E-6</v>
      </c>
      <c r="G182" s="1">
        <f t="shared" si="40"/>
        <v>8.0873059012740369E-6</v>
      </c>
      <c r="H182" s="1">
        <f t="shared" si="41"/>
        <v>8.1148013587562495E-6</v>
      </c>
      <c r="I182" s="1">
        <f t="shared" si="42"/>
        <v>8.0810038032045971E-6</v>
      </c>
      <c r="J182" s="1">
        <f t="shared" si="43"/>
        <v>8.0778559221768259E-6</v>
      </c>
      <c r="K182" s="1">
        <f t="shared" si="44"/>
        <v>8.0747093355233813E-6</v>
      </c>
      <c r="L182" s="1">
        <f t="shared" si="45"/>
        <v>8.0715639784870697E-6</v>
      </c>
      <c r="M182" s="1">
        <f t="shared" si="46"/>
        <v>8.0684198436348247E-6</v>
      </c>
      <c r="N182" s="1">
        <f t="shared" si="47"/>
        <v>8.0652769315055287E-6</v>
      </c>
      <c r="O182" s="1">
        <f t="shared" si="48"/>
        <v>8.0621352446520102E-6</v>
      </c>
      <c r="P182" s="1">
        <f t="shared" si="49"/>
        <v>8.0589947815873842E-6</v>
      </c>
    </row>
    <row r="183" spans="1:16" x14ac:dyDescent="0.2">
      <c r="A183" s="31">
        <f t="shared" si="50"/>
        <v>44</v>
      </c>
      <c r="B183" s="31">
        <f t="shared" si="35"/>
        <v>7.985612929968395E-4</v>
      </c>
      <c r="C183" s="31">
        <f t="shared" si="36"/>
        <v>0.79286900144725403</v>
      </c>
      <c r="D183" s="31">
        <f t="shared" si="37"/>
        <v>1.0000000000000001E-5</v>
      </c>
      <c r="E183" s="31">
        <f t="shared" si="38"/>
        <v>7.9286900144725406E-6</v>
      </c>
      <c r="F183" s="1">
        <f t="shared" si="39"/>
        <v>7.9690396720823623E-6</v>
      </c>
      <c r="G183" s="1">
        <f t="shared" si="40"/>
        <v>8.0888108656560849E-6</v>
      </c>
      <c r="H183" s="1">
        <f t="shared" si="41"/>
        <v>8.1164561049352499E-6</v>
      </c>
      <c r="I183" s="1">
        <f t="shared" si="42"/>
        <v>8.0827957227097114E-6</v>
      </c>
      <c r="J183" s="1">
        <f t="shared" si="43"/>
        <v>8.0797911553268475E-6</v>
      </c>
      <c r="K183" s="1">
        <f t="shared" si="44"/>
        <v>8.07678777297677E-6</v>
      </c>
      <c r="L183" s="1">
        <f t="shared" si="45"/>
        <v>8.073785510950741E-6</v>
      </c>
      <c r="M183" s="1">
        <f t="shared" si="46"/>
        <v>8.0707843618763244E-6</v>
      </c>
      <c r="N183" s="1">
        <f t="shared" si="47"/>
        <v>8.0677843263549934E-6</v>
      </c>
      <c r="O183" s="1">
        <f t="shared" si="48"/>
        <v>8.0647854070028634E-6</v>
      </c>
      <c r="P183" s="1">
        <f t="shared" si="49"/>
        <v>8.0617876023951233E-6</v>
      </c>
    </row>
    <row r="184" spans="1:16" x14ac:dyDescent="0.2">
      <c r="A184" s="31">
        <f t="shared" si="50"/>
        <v>45</v>
      </c>
      <c r="B184" s="31">
        <f t="shared" si="35"/>
        <v>7.9817710639932952E-4</v>
      </c>
      <c r="C184" s="31">
        <f t="shared" si="36"/>
        <v>0.7928697028371896</v>
      </c>
      <c r="D184" s="31">
        <f t="shared" si="37"/>
        <v>1.0000000000000001E-5</v>
      </c>
      <c r="E184" s="31">
        <f t="shared" si="38"/>
        <v>7.9286970283718964E-6</v>
      </c>
      <c r="F184" s="1">
        <f t="shared" si="39"/>
        <v>7.9704960247006819E-6</v>
      </c>
      <c r="G184" s="1">
        <f t="shared" si="40"/>
        <v>8.0904236488222207E-6</v>
      </c>
      <c r="H184" s="1">
        <f t="shared" si="41"/>
        <v>8.1182094044068421E-6</v>
      </c>
      <c r="I184" s="1">
        <f t="shared" si="42"/>
        <v>8.084676197561182E-6</v>
      </c>
      <c r="J184" s="1">
        <f t="shared" si="43"/>
        <v>8.0818053300427031E-6</v>
      </c>
      <c r="K184" s="1">
        <f t="shared" si="44"/>
        <v>8.0789355501506917E-6</v>
      </c>
      <c r="L184" s="1">
        <f t="shared" si="45"/>
        <v>8.0760667932148039E-6</v>
      </c>
      <c r="M184" s="1">
        <f t="shared" si="46"/>
        <v>8.073199051913858E-6</v>
      </c>
      <c r="N184" s="1">
        <f t="shared" si="47"/>
        <v>8.0703323269025985E-6</v>
      </c>
      <c r="O184" s="1">
        <f t="shared" si="48"/>
        <v>8.0674666208511342E-6</v>
      </c>
      <c r="P184" s="1">
        <f t="shared" si="49"/>
        <v>8.0646019323874054E-6</v>
      </c>
    </row>
    <row r="185" spans="1:16" x14ac:dyDescent="0.2">
      <c r="A185" s="31">
        <f t="shared" si="50"/>
        <v>46</v>
      </c>
      <c r="B185" s="31">
        <f t="shared" si="35"/>
        <v>8.0093930899500143E-4</v>
      </c>
      <c r="C185" s="31">
        <f t="shared" si="36"/>
        <v>0.79286466003817235</v>
      </c>
      <c r="D185" s="31">
        <f t="shared" si="37"/>
        <v>1.0000000000000001E-5</v>
      </c>
      <c r="E185" s="31">
        <f t="shared" si="38"/>
        <v>7.928646600381725E-6</v>
      </c>
      <c r="F185" s="1">
        <f t="shared" si="39"/>
        <v>7.9720817382840126E-6</v>
      </c>
      <c r="G185" s="1">
        <f t="shared" si="40"/>
        <v>8.0921589744881432E-6</v>
      </c>
      <c r="H185" s="1">
        <f t="shared" si="41"/>
        <v>8.1200768764539791E-6</v>
      </c>
      <c r="I185" s="1">
        <f t="shared" si="42"/>
        <v>8.0866616231004499E-6</v>
      </c>
      <c r="J185" s="1">
        <f t="shared" si="43"/>
        <v>8.0839156751877008E-6</v>
      </c>
      <c r="K185" s="1">
        <f t="shared" si="44"/>
        <v>8.0811707279036088E-6</v>
      </c>
      <c r="L185" s="1">
        <f t="shared" si="45"/>
        <v>8.0784267166076017E-6</v>
      </c>
      <c r="M185" s="1">
        <f t="shared" si="46"/>
        <v>8.0756836340219027E-6</v>
      </c>
      <c r="N185" s="1">
        <f t="shared" si="47"/>
        <v>8.0729414808467813E-6</v>
      </c>
      <c r="O185" s="1">
        <f t="shared" si="48"/>
        <v>8.0702002597985992E-6</v>
      </c>
      <c r="P185" s="1">
        <f t="shared" si="49"/>
        <v>8.0674599695502862E-6</v>
      </c>
    </row>
    <row r="186" spans="1:16" x14ac:dyDescent="0.2">
      <c r="A186" s="31">
        <f t="shared" si="50"/>
        <v>47</v>
      </c>
      <c r="B186" s="31">
        <f t="shared" si="35"/>
        <v>8.069501570490841E-4</v>
      </c>
      <c r="C186" s="31">
        <f t="shared" si="36"/>
        <v>0.79285368647940679</v>
      </c>
      <c r="D186" s="31">
        <f t="shared" si="37"/>
        <v>1.0000000000000001E-5</v>
      </c>
      <c r="E186" s="31">
        <f t="shared" si="38"/>
        <v>7.9285368647940683E-6</v>
      </c>
      <c r="F186" s="1">
        <f t="shared" si="39"/>
        <v>7.9738125650981994E-6</v>
      </c>
      <c r="G186" s="1">
        <f t="shared" si="40"/>
        <v>8.0940335859844989E-6</v>
      </c>
      <c r="H186" s="1">
        <f t="shared" si="41"/>
        <v>8.1220760777724721E-6</v>
      </c>
      <c r="I186" s="1">
        <f t="shared" si="42"/>
        <v>8.0887702354693715E-6</v>
      </c>
      <c r="J186" s="1">
        <f t="shared" si="43"/>
        <v>8.0861411713538107E-6</v>
      </c>
      <c r="K186" s="1">
        <f t="shared" si="44"/>
        <v>8.0835130299739688E-6</v>
      </c>
      <c r="L186" s="1">
        <f t="shared" si="45"/>
        <v>8.0808857467115574E-6</v>
      </c>
      <c r="M186" s="1">
        <f t="shared" si="46"/>
        <v>8.0782593143256052E-6</v>
      </c>
      <c r="N186" s="1">
        <f t="shared" si="47"/>
        <v>8.0756337335554364E-6</v>
      </c>
      <c r="O186" s="1">
        <f t="shared" si="48"/>
        <v>8.0730090071572049E-6</v>
      </c>
      <c r="P186" s="1">
        <f t="shared" si="49"/>
        <v>8.0703851338423243E-6</v>
      </c>
    </row>
    <row r="187" spans="1:16" x14ac:dyDescent="0.2">
      <c r="A187" s="31">
        <f t="shared" si="50"/>
        <v>48</v>
      </c>
      <c r="B187" s="31">
        <f t="shared" si="35"/>
        <v>8.1635902055609297E-4</v>
      </c>
      <c r="C187" s="31">
        <f t="shared" si="36"/>
        <v>0.79283650972119157</v>
      </c>
      <c r="D187" s="31">
        <f t="shared" si="37"/>
        <v>1.0000000000000001E-5</v>
      </c>
      <c r="E187" s="31">
        <f t="shared" si="38"/>
        <v>7.9283650972119159E-6</v>
      </c>
      <c r="F187" s="1">
        <f t="shared" si="39"/>
        <v>7.9757067243486226E-6</v>
      </c>
      <c r="G187" s="1">
        <f t="shared" si="40"/>
        <v>8.096066652979016E-6</v>
      </c>
      <c r="H187" s="1">
        <f t="shared" si="41"/>
        <v>8.1242269218725217E-6</v>
      </c>
      <c r="I187" s="1">
        <f t="shared" si="42"/>
        <v>8.0910225404866833E-6</v>
      </c>
      <c r="J187" s="1">
        <f t="shared" si="43"/>
        <v>8.0885029907605888E-6</v>
      </c>
      <c r="K187" s="1">
        <f t="shared" si="44"/>
        <v>8.0859842938651822E-6</v>
      </c>
      <c r="L187" s="1">
        <f t="shared" si="45"/>
        <v>8.0834663851978365E-6</v>
      </c>
      <c r="M187" s="1">
        <f t="shared" si="46"/>
        <v>8.0809492575488243E-6</v>
      </c>
      <c r="N187" s="1">
        <f t="shared" si="47"/>
        <v>8.0784329116910866E-6</v>
      </c>
      <c r="O187" s="1">
        <f t="shared" si="48"/>
        <v>8.0759173504151619E-6</v>
      </c>
      <c r="P187" s="1">
        <f t="shared" si="49"/>
        <v>8.0734025724654862E-6</v>
      </c>
    </row>
    <row r="188" spans="1:16" x14ac:dyDescent="0.2">
      <c r="A188" s="31">
        <f t="shared" si="50"/>
        <v>49</v>
      </c>
      <c r="B188" s="31">
        <f t="shared" si="35"/>
        <v>8.2936762265665683E-4</v>
      </c>
      <c r="C188" s="31">
        <f t="shared" si="36"/>
        <v>0.79281276191722005</v>
      </c>
      <c r="D188" s="31">
        <f t="shared" si="37"/>
        <v>1.0000000000000001E-5</v>
      </c>
      <c r="E188" s="31">
        <f t="shared" si="38"/>
        <v>7.9281276191722008E-6</v>
      </c>
      <c r="F188" s="1">
        <f t="shared" si="39"/>
        <v>7.9777853795246781E-6</v>
      </c>
      <c r="G188" s="1">
        <f t="shared" si="40"/>
        <v>8.0982802657018523E-6</v>
      </c>
      <c r="H188" s="1">
        <f t="shared" si="41"/>
        <v>8.1265521847099538E-6</v>
      </c>
      <c r="I188" s="1">
        <f t="shared" si="42"/>
        <v>8.0934418268359599E-6</v>
      </c>
      <c r="J188" s="1">
        <f t="shared" si="43"/>
        <v>8.0910250198796491E-6</v>
      </c>
      <c r="K188" s="1">
        <f t="shared" si="44"/>
        <v>8.0886090028767225E-6</v>
      </c>
      <c r="L188" s="1">
        <f t="shared" si="45"/>
        <v>8.0861937112342685E-6</v>
      </c>
      <c r="M188" s="1">
        <f t="shared" si="46"/>
        <v>8.0837791377690767E-6</v>
      </c>
      <c r="N188" s="1">
        <f t="shared" si="47"/>
        <v>8.0813652832831299E-6</v>
      </c>
      <c r="O188" s="1">
        <f t="shared" si="48"/>
        <v>8.0789521505968087E-6</v>
      </c>
      <c r="P188" s="1">
        <f t="shared" si="49"/>
        <v>8.0765397384829642E-6</v>
      </c>
    </row>
    <row r="189" spans="1:16" x14ac:dyDescent="0.2">
      <c r="A189" s="31">
        <f t="shared" si="50"/>
        <v>50</v>
      </c>
      <c r="B189" s="31">
        <f t="shared" si="35"/>
        <v>8.4623709802591704E-4</v>
      </c>
      <c r="C189" s="31">
        <f t="shared" si="36"/>
        <v>0.7927819669700864</v>
      </c>
      <c r="D189" s="31">
        <f t="shared" si="37"/>
        <v>1.0000000000000001E-5</v>
      </c>
      <c r="E189" s="31">
        <f t="shared" si="38"/>
        <v>7.9278196697008645E-6</v>
      </c>
      <c r="F189" s="1">
        <f t="shared" si="39"/>
        <v>7.9800732267764541E-6</v>
      </c>
      <c r="G189" s="1">
        <f t="shared" si="40"/>
        <v>8.1007000405596206E-6</v>
      </c>
      <c r="H189" s="1">
        <f t="shared" si="41"/>
        <v>8.1290781207744923E-6</v>
      </c>
      <c r="I189" s="1">
        <f t="shared" si="42"/>
        <v>8.0960547879498779E-6</v>
      </c>
      <c r="J189" s="1">
        <f t="shared" si="43"/>
        <v>8.0937344894171749E-6</v>
      </c>
      <c r="K189" s="1">
        <f t="shared" si="44"/>
        <v>8.0914149241602947E-6</v>
      </c>
      <c r="L189" s="1">
        <f t="shared" si="45"/>
        <v>8.0890960275906118E-6</v>
      </c>
      <c r="M189" s="1">
        <f t="shared" si="46"/>
        <v>8.0867777925473808E-6</v>
      </c>
      <c r="N189" s="1">
        <f t="shared" si="47"/>
        <v>8.0844602198577649E-6</v>
      </c>
      <c r="O189" s="1">
        <f t="shared" si="48"/>
        <v>8.0821433123681642E-6</v>
      </c>
      <c r="P189" s="1">
        <f t="shared" si="49"/>
        <v>8.0798270688759342E-6</v>
      </c>
    </row>
    <row r="190" spans="1:16" x14ac:dyDescent="0.2">
      <c r="A190" s="31">
        <f t="shared" si="50"/>
        <v>51</v>
      </c>
      <c r="B190" s="31">
        <f t="shared" si="35"/>
        <v>8.6729728039288095E-4</v>
      </c>
      <c r="C190" s="31">
        <f t="shared" si="36"/>
        <v>0.79274352363570799</v>
      </c>
      <c r="D190" s="31">
        <f t="shared" si="37"/>
        <v>1.0000000000000001E-5</v>
      </c>
      <c r="E190" s="31">
        <f t="shared" si="38"/>
        <v>7.9274352363570803E-6</v>
      </c>
      <c r="F190" s="1">
        <f t="shared" si="39"/>
        <v>7.9825992247591484E-6</v>
      </c>
      <c r="G190" s="1">
        <f t="shared" si="40"/>
        <v>8.1033558682486844E-6</v>
      </c>
      <c r="H190" s="1">
        <f t="shared" si="41"/>
        <v>8.1318352210692801E-6</v>
      </c>
      <c r="I190" s="1">
        <f t="shared" si="42"/>
        <v>8.0988922841102897E-6</v>
      </c>
      <c r="J190" s="1">
        <f t="shared" si="43"/>
        <v>8.0966627433769339E-6</v>
      </c>
      <c r="K190" s="1">
        <f t="shared" si="44"/>
        <v>8.0944338847254952E-6</v>
      </c>
      <c r="L190" s="1">
        <f t="shared" si="45"/>
        <v>8.0922056435665215E-6</v>
      </c>
      <c r="M190" s="1">
        <f t="shared" si="46"/>
        <v>8.0899780127582562E-6</v>
      </c>
      <c r="N190" s="1">
        <f t="shared" si="47"/>
        <v>8.0877509931497752E-6</v>
      </c>
      <c r="O190" s="1">
        <f t="shared" si="48"/>
        <v>8.0855245876102723E-6</v>
      </c>
      <c r="P190" s="1">
        <f t="shared" si="49"/>
        <v>8.0832987949582906E-6</v>
      </c>
    </row>
    <row r="191" spans="1:16" x14ac:dyDescent="0.2">
      <c r="A191" s="31">
        <f t="shared" si="50"/>
        <v>52</v>
      </c>
      <c r="B191" s="31">
        <f t="shared" si="35"/>
        <v>8.9295877982544739E-4</v>
      </c>
      <c r="C191" s="31">
        <f t="shared" si="36"/>
        <v>0.79269668355983691</v>
      </c>
      <c r="D191" s="31">
        <f t="shared" si="37"/>
        <v>1.0000000000000001E-5</v>
      </c>
      <c r="E191" s="31">
        <f t="shared" si="38"/>
        <v>7.9269668355983692E-6</v>
      </c>
      <c r="F191" s="1">
        <f t="shared" si="39"/>
        <v>7.9853975060664225E-6</v>
      </c>
      <c r="G191" s="1">
        <f t="shared" si="40"/>
        <v>8.1062828452756806E-6</v>
      </c>
      <c r="H191" s="1">
        <f t="shared" si="41"/>
        <v>8.1348591542132834E-6</v>
      </c>
      <c r="I191" s="1">
        <f t="shared" si="42"/>
        <v>8.101990286007045E-6</v>
      </c>
      <c r="J191" s="1">
        <f t="shared" si="43"/>
        <v>8.0998461886130521E-6</v>
      </c>
      <c r="K191" s="1">
        <f t="shared" si="44"/>
        <v>8.097702726969621E-6</v>
      </c>
      <c r="L191" s="1">
        <f t="shared" si="45"/>
        <v>8.0955598364815887E-6</v>
      </c>
      <c r="M191" s="1">
        <f t="shared" si="46"/>
        <v>8.0934175100231533E-6</v>
      </c>
      <c r="N191" s="1">
        <f t="shared" si="47"/>
        <v>8.0912757484625338E-6</v>
      </c>
      <c r="O191" s="1">
        <f t="shared" si="48"/>
        <v>8.0891345546889952E-6</v>
      </c>
      <c r="P191" s="1">
        <f t="shared" si="49"/>
        <v>8.086993927539429E-6</v>
      </c>
    </row>
    <row r="192" spans="1:16" x14ac:dyDescent="0.2">
      <c r="A192" s="31">
        <f t="shared" si="50"/>
        <v>53</v>
      </c>
      <c r="B192" s="31">
        <f t="shared" si="35"/>
        <v>9.2372861356452435E-4</v>
      </c>
      <c r="C192" s="31">
        <f t="shared" si="36"/>
        <v>0.79264052286211428</v>
      </c>
      <c r="D192" s="31">
        <f t="shared" si="37"/>
        <v>1.0000000000000001E-5</v>
      </c>
      <c r="E192" s="31">
        <f t="shared" si="38"/>
        <v>7.9264052286211428E-6</v>
      </c>
      <c r="F192" s="1">
        <f t="shared" si="39"/>
        <v>7.9885085235962828E-6</v>
      </c>
      <c r="G192" s="1">
        <f t="shared" si="40"/>
        <v>8.1095224431884862E-6</v>
      </c>
      <c r="H192" s="1">
        <f t="shared" si="41"/>
        <v>8.1381919453131957E-6</v>
      </c>
      <c r="I192" s="1">
        <f t="shared" si="42"/>
        <v>8.1053910543322786E-6</v>
      </c>
      <c r="J192" s="1">
        <f t="shared" si="43"/>
        <v>8.1033274795850332E-6</v>
      </c>
      <c r="K192" s="1">
        <f t="shared" si="44"/>
        <v>8.1012644985794082E-6</v>
      </c>
      <c r="L192" s="1">
        <f t="shared" si="45"/>
        <v>8.0992020467097123E-6</v>
      </c>
      <c r="M192" s="1">
        <f t="shared" si="46"/>
        <v>8.0971401168634503E-6</v>
      </c>
      <c r="N192" s="1">
        <f t="shared" si="47"/>
        <v>8.095078709925616E-6</v>
      </c>
      <c r="O192" s="1">
        <f t="shared" si="48"/>
        <v>8.0930178288032584E-6</v>
      </c>
      <c r="P192" s="1">
        <f t="shared" si="49"/>
        <v>8.0909574723491834E-6</v>
      </c>
    </row>
    <row r="193" spans="1:16" x14ac:dyDescent="0.2">
      <c r="A193" s="31">
        <f t="shared" si="50"/>
        <v>54</v>
      </c>
      <c r="B193" s="31">
        <f t="shared" si="35"/>
        <v>9.6023043319003545E-4</v>
      </c>
      <c r="C193" s="31">
        <f t="shared" si="36"/>
        <v>0.79257390537846617</v>
      </c>
      <c r="D193" s="31">
        <f t="shared" si="37"/>
        <v>1.0000000000000001E-5</v>
      </c>
      <c r="E193" s="31">
        <f t="shared" si="38"/>
        <v>7.925739053784662E-6</v>
      </c>
      <c r="F193" s="1">
        <f t="shared" si="39"/>
        <v>7.9919805034206891E-6</v>
      </c>
      <c r="G193" s="1">
        <f t="shared" si="40"/>
        <v>8.1131239883031705E-6</v>
      </c>
      <c r="H193" s="1">
        <f t="shared" si="41"/>
        <v>8.141883465777879E-6</v>
      </c>
      <c r="I193" s="1">
        <f t="shared" si="42"/>
        <v>8.1091446284174048E-6</v>
      </c>
      <c r="J193" s="1">
        <f t="shared" si="43"/>
        <v>8.1071570114323528E-6</v>
      </c>
      <c r="K193" s="1">
        <f t="shared" si="44"/>
        <v>8.1051699500314812E-6</v>
      </c>
      <c r="L193" s="1">
        <f t="shared" si="45"/>
        <v>8.1031833795936961E-6</v>
      </c>
      <c r="M193" s="1">
        <f t="shared" si="46"/>
        <v>8.1011972930174581E-6</v>
      </c>
      <c r="N193" s="1">
        <f t="shared" si="47"/>
        <v>8.0992116912025227E-6</v>
      </c>
      <c r="O193" s="1">
        <f t="shared" si="48"/>
        <v>8.0972265770717957E-6</v>
      </c>
      <c r="P193" s="1">
        <f t="shared" si="49"/>
        <v>8.0952419494918962E-6</v>
      </c>
    </row>
    <row r="194" spans="1:16" x14ac:dyDescent="0.2">
      <c r="A194" s="31">
        <f t="shared" si="50"/>
        <v>55</v>
      </c>
      <c r="B194" s="31">
        <f t="shared" si="35"/>
        <v>1.003230779941304E-3</v>
      </c>
      <c r="C194" s="31">
        <f t="shared" si="36"/>
        <v>0.79249543496951069</v>
      </c>
      <c r="D194" s="31">
        <f t="shared" si="37"/>
        <v>1.0000000000000001E-5</v>
      </c>
      <c r="E194" s="31">
        <f t="shared" si="38"/>
        <v>7.9249543496951081E-6</v>
      </c>
      <c r="F194" s="1">
        <f t="shared" si="39"/>
        <v>7.995871301119208E-6</v>
      </c>
      <c r="G194" s="1">
        <f t="shared" si="40"/>
        <v>8.1171465504700239E-6</v>
      </c>
      <c r="H194" s="1">
        <f t="shared" si="41"/>
        <v>8.1459933330808585E-6</v>
      </c>
      <c r="I194" s="1">
        <f t="shared" si="42"/>
        <v>8.113310722632557E-6</v>
      </c>
      <c r="J194" s="1">
        <f t="shared" si="43"/>
        <v>8.111394820176128E-6</v>
      </c>
      <c r="K194" s="1">
        <f t="shared" si="44"/>
        <v>8.1094794385864079E-6</v>
      </c>
      <c r="L194" s="1">
        <f t="shared" si="45"/>
        <v>8.1075645132218485E-6</v>
      </c>
      <c r="M194" s="1">
        <f t="shared" si="46"/>
        <v>8.1056500369897434E-6</v>
      </c>
      <c r="N194" s="1">
        <f t="shared" si="47"/>
        <v>8.1037360108029059E-6</v>
      </c>
      <c r="O194" s="1">
        <f t="shared" si="48"/>
        <v>8.1018224375984686E-6</v>
      </c>
      <c r="P194" s="1">
        <f t="shared" si="49"/>
        <v>8.0999093162550565E-6</v>
      </c>
    </row>
    <row r="195" spans="1:16" x14ac:dyDescent="0.2">
      <c r="A195" s="31">
        <f t="shared" si="50"/>
        <v>56</v>
      </c>
      <c r="B195" s="31">
        <f t="shared" si="35"/>
        <v>1.0536733503273561E-3</v>
      </c>
      <c r="C195" s="31">
        <f t="shared" si="36"/>
        <v>0.79240339330890752</v>
      </c>
      <c r="D195" s="31">
        <f t="shared" si="37"/>
        <v>1.0000000000000001E-5</v>
      </c>
      <c r="E195" s="31">
        <f t="shared" si="38"/>
        <v>7.9240339330890765E-6</v>
      </c>
      <c r="F195" s="1">
        <f t="shared" si="39"/>
        <v>8.0002507942925951E-6</v>
      </c>
      <c r="G195" s="1">
        <f t="shared" si="40"/>
        <v>8.121661375708022E-6</v>
      </c>
      <c r="H195" s="1">
        <f t="shared" si="41"/>
        <v>8.1505933558798818E-6</v>
      </c>
      <c r="I195" s="1">
        <f t="shared" si="42"/>
        <v>8.1179611655140318E-6</v>
      </c>
      <c r="J195" s="1">
        <f t="shared" si="43"/>
        <v>8.116113025081002E-6</v>
      </c>
      <c r="K195" s="1">
        <f t="shared" si="44"/>
        <v>8.1142653738767825E-6</v>
      </c>
      <c r="L195" s="1">
        <f t="shared" si="45"/>
        <v>8.1124181472339771E-6</v>
      </c>
      <c r="M195" s="1">
        <f t="shared" si="46"/>
        <v>8.1105713380667859E-6</v>
      </c>
      <c r="N195" s="1">
        <f t="shared" si="47"/>
        <v>8.1087249472996167E-6</v>
      </c>
      <c r="O195" s="1">
        <f t="shared" si="48"/>
        <v>8.1068789778824903E-6</v>
      </c>
      <c r="P195" s="1">
        <f t="shared" si="49"/>
        <v>8.1050334287044435E-6</v>
      </c>
    </row>
    <row r="196" spans="1:16" x14ac:dyDescent="0.2">
      <c r="A196" s="31">
        <f t="shared" si="50"/>
        <v>57</v>
      </c>
      <c r="B196" s="31">
        <f t="shared" si="35"/>
        <v>1.1127240437249952E-3</v>
      </c>
      <c r="C196" s="31">
        <f t="shared" si="36"/>
        <v>0.79229565814121605</v>
      </c>
      <c r="D196" s="31">
        <f t="shared" si="37"/>
        <v>1.0000000000000001E-5</v>
      </c>
      <c r="E196" s="31">
        <f t="shared" si="38"/>
        <v>7.9229565814121613E-6</v>
      </c>
      <c r="F196" s="1">
        <f t="shared" si="39"/>
        <v>8.0052039949220004E-6</v>
      </c>
      <c r="G196" s="1">
        <f t="shared" si="40"/>
        <v>8.1267550492523198E-6</v>
      </c>
      <c r="H196" s="1">
        <f t="shared" si="41"/>
        <v>8.1557707117945746E-6</v>
      </c>
      <c r="I196" s="1">
        <f t="shared" si="42"/>
        <v>8.1231830682620843E-6</v>
      </c>
      <c r="J196" s="1">
        <f t="shared" si="43"/>
        <v>8.1213989998681276E-6</v>
      </c>
      <c r="K196" s="1">
        <f t="shared" si="44"/>
        <v>8.1196153918284175E-6</v>
      </c>
      <c r="L196" s="1">
        <f t="shared" si="45"/>
        <v>8.1178321794438482E-6</v>
      </c>
      <c r="M196" s="1">
        <f t="shared" si="46"/>
        <v>8.1160493556337241E-6</v>
      </c>
      <c r="N196" s="1">
        <f t="shared" si="47"/>
        <v>8.1142669213327968E-6</v>
      </c>
      <c r="O196" s="1">
        <f t="shared" si="48"/>
        <v>8.1124848795028696E-6</v>
      </c>
      <c r="P196" s="1">
        <f t="shared" si="49"/>
        <v>8.1107032290420152E-6</v>
      </c>
    </row>
    <row r="197" spans="1:16" x14ac:dyDescent="0.2">
      <c r="A197" s="31">
        <f t="shared" si="50"/>
        <v>58</v>
      </c>
      <c r="B197" s="31">
        <f t="shared" si="35"/>
        <v>1.1818307130667556E-3</v>
      </c>
      <c r="C197" s="31">
        <f t="shared" si="36"/>
        <v>0.79216959492759154</v>
      </c>
      <c r="D197" s="31">
        <f t="shared" si="37"/>
        <v>1.0000000000000001E-5</v>
      </c>
      <c r="E197" s="31">
        <f t="shared" si="38"/>
        <v>7.9216959492759162E-6</v>
      </c>
      <c r="F197" s="1">
        <f t="shared" si="39"/>
        <v>8.0108351387544478E-6</v>
      </c>
      <c r="G197" s="1">
        <f t="shared" si="40"/>
        <v>8.1325336501875902E-6</v>
      </c>
      <c r="H197" s="1">
        <f t="shared" si="41"/>
        <v>8.1616321200345051E-6</v>
      </c>
      <c r="I197" s="1">
        <f t="shared" si="42"/>
        <v>8.1290829838403579E-6</v>
      </c>
      <c r="J197" s="1">
        <f t="shared" si="43"/>
        <v>8.1273595340394729E-6</v>
      </c>
      <c r="K197" s="1">
        <f t="shared" si="44"/>
        <v>8.1256365182036939E-6</v>
      </c>
      <c r="L197" s="1">
        <f t="shared" si="45"/>
        <v>8.1239138715956669E-6</v>
      </c>
      <c r="M197" s="1">
        <f t="shared" si="46"/>
        <v>8.1221915871380808E-6</v>
      </c>
      <c r="N197" s="1">
        <f t="shared" si="47"/>
        <v>8.1204696657749809E-6</v>
      </c>
      <c r="O197" s="1">
        <f t="shared" si="48"/>
        <v>8.1187481104790616E-6</v>
      </c>
      <c r="P197" s="1">
        <f t="shared" si="49"/>
        <v>8.117026920156202E-6</v>
      </c>
    </row>
    <row r="198" spans="1:16" x14ac:dyDescent="0.2">
      <c r="A198" s="31">
        <f t="shared" si="50"/>
        <v>59</v>
      </c>
      <c r="B198" s="31">
        <f t="shared" si="35"/>
        <v>1.2628032386356835E-3</v>
      </c>
      <c r="C198" s="31">
        <f t="shared" si="36"/>
        <v>0.79202191173996972</v>
      </c>
      <c r="D198" s="31">
        <f t="shared" si="37"/>
        <v>1.0000000000000001E-5</v>
      </c>
      <c r="E198" s="31">
        <f t="shared" si="38"/>
        <v>7.9202191173996977E-6</v>
      </c>
      <c r="F198" s="1">
        <f t="shared" si="39"/>
        <v>8.0172731163997011E-6</v>
      </c>
      <c r="G198" s="1">
        <f t="shared" si="40"/>
        <v>8.1391282679787846E-6</v>
      </c>
      <c r="H198" s="1">
        <f t="shared" si="41"/>
        <v>8.1683093806008368E-6</v>
      </c>
      <c r="I198" s="1">
        <f t="shared" si="42"/>
        <v>8.1357924270037073E-6</v>
      </c>
      <c r="J198" s="1">
        <f t="shared" si="43"/>
        <v>8.1341263546475908E-6</v>
      </c>
      <c r="K198" s="1">
        <f t="shared" si="44"/>
        <v>8.1324606921083319E-6</v>
      </c>
      <c r="L198" s="1">
        <f t="shared" si="45"/>
        <v>8.1307953746028991E-6</v>
      </c>
      <c r="M198" s="1">
        <f t="shared" si="46"/>
        <v>8.1291303950556738E-6</v>
      </c>
      <c r="N198" s="1">
        <f t="shared" si="47"/>
        <v>8.1274657544191108E-6</v>
      </c>
      <c r="O198" s="1">
        <f t="shared" si="48"/>
        <v>8.1258014556760992E-6</v>
      </c>
      <c r="P198" s="1">
        <f t="shared" si="49"/>
        <v>8.1241374977392402E-6</v>
      </c>
    </row>
    <row r="199" spans="1:16" x14ac:dyDescent="0.2">
      <c r="A199" s="31">
        <f t="shared" si="50"/>
        <v>60</v>
      </c>
      <c r="B199" s="31">
        <f t="shared" si="35"/>
        <v>1.3579220971268854E-3</v>
      </c>
      <c r="C199" s="31">
        <f t="shared" si="36"/>
        <v>0.79184846267753839</v>
      </c>
      <c r="D199" s="31">
        <f t="shared" si="37"/>
        <v>1.0000000000000001E-5</v>
      </c>
      <c r="E199" s="31">
        <f t="shared" si="38"/>
        <v>7.9184846267753837E-6</v>
      </c>
      <c r="F199" s="1">
        <f t="shared" si="39"/>
        <v>8.0246787703007588E-6</v>
      </c>
      <c r="G199" s="1">
        <f t="shared" si="40"/>
        <v>8.1467024131190459E-6</v>
      </c>
      <c r="H199" s="1">
        <f t="shared" si="41"/>
        <v>8.1759668142802699E-6</v>
      </c>
      <c r="I199" s="1">
        <f t="shared" si="42"/>
        <v>8.1434752874367589E-6</v>
      </c>
      <c r="J199" s="1">
        <f t="shared" si="43"/>
        <v>8.1418635406744197E-6</v>
      </c>
      <c r="K199" s="1">
        <f t="shared" si="44"/>
        <v>8.1402521816062908E-6</v>
      </c>
      <c r="L199" s="1">
        <f t="shared" si="45"/>
        <v>8.1386411453950375E-6</v>
      </c>
      <c r="M199" s="1">
        <f t="shared" si="46"/>
        <v>8.1370304249650513E-6</v>
      </c>
      <c r="N199" s="1">
        <f t="shared" si="47"/>
        <v>8.1354200212764527E-6</v>
      </c>
      <c r="O199" s="1">
        <f t="shared" si="48"/>
        <v>8.1338099373218258E-6</v>
      </c>
      <c r="P199" s="1">
        <f t="shared" si="49"/>
        <v>8.1322001720195064E-6</v>
      </c>
    </row>
    <row r="200" spans="1:16" x14ac:dyDescent="0.2">
      <c r="A200" s="31">
        <f t="shared" ref="A200:A231" si="51">A199+1</f>
        <v>61</v>
      </c>
      <c r="B200" s="31">
        <f t="shared" si="35"/>
        <v>1.4700874993364879E-3</v>
      </c>
      <c r="C200" s="31">
        <f t="shared" si="36"/>
        <v>0.79164397807903786</v>
      </c>
      <c r="D200" s="31">
        <f t="shared" si="37"/>
        <v>1.0000000000000001E-5</v>
      </c>
      <c r="E200" s="31">
        <f t="shared" si="38"/>
        <v>7.9164397807903792E-6</v>
      </c>
      <c r="F200" s="1">
        <f t="shared" si="39"/>
        <v>8.033254821978845E-6</v>
      </c>
      <c r="G200" s="1">
        <f t="shared" si="40"/>
        <v>8.1554620980200616E-6</v>
      </c>
      <c r="H200" s="1">
        <f t="shared" si="41"/>
        <v>8.1848113824457146E-6</v>
      </c>
      <c r="I200" s="1">
        <f t="shared" si="42"/>
        <v>8.1523379120226151E-6</v>
      </c>
      <c r="J200" s="1">
        <f t="shared" si="43"/>
        <v>8.1507776059854753E-6</v>
      </c>
      <c r="K200" s="1">
        <f t="shared" si="44"/>
        <v>8.1492176673559746E-6</v>
      </c>
      <c r="L200" s="1">
        <f t="shared" si="45"/>
        <v>8.1476580312323376E-6</v>
      </c>
      <c r="M200" s="1">
        <f t="shared" si="46"/>
        <v>8.1460986905371959E-6</v>
      </c>
      <c r="N200" s="1">
        <f t="shared" si="47"/>
        <v>8.1445396462377322E-6</v>
      </c>
      <c r="O200" s="1">
        <f t="shared" si="48"/>
        <v>8.1429809013359077E-6</v>
      </c>
      <c r="P200" s="1">
        <f t="shared" si="49"/>
        <v>8.1414224547548978E-6</v>
      </c>
    </row>
    <row r="201" spans="1:16" x14ac:dyDescent="0.2">
      <c r="A201" s="31">
        <f t="shared" si="51"/>
        <v>62</v>
      </c>
      <c r="B201" s="31">
        <f t="shared" si="35"/>
        <v>1.603027246646525E-3</v>
      </c>
      <c r="C201" s="31">
        <f t="shared" si="36"/>
        <v>0.79140168892032503</v>
      </c>
      <c r="D201" s="31">
        <f t="shared" si="37"/>
        <v>1.0000000000000001E-5</v>
      </c>
      <c r="E201" s="31">
        <f t="shared" si="38"/>
        <v>7.9140168892032512E-6</v>
      </c>
      <c r="F201" s="1">
        <f t="shared" si="39"/>
        <v>8.0432595618677106E-6</v>
      </c>
      <c r="G201" s="1">
        <f t="shared" si="40"/>
        <v>8.1656697378046663E-6</v>
      </c>
      <c r="H201" s="1">
        <f t="shared" si="41"/>
        <v>8.1951066405806488E-6</v>
      </c>
      <c r="I201" s="1">
        <f t="shared" si="42"/>
        <v>8.1626430056995828E-6</v>
      </c>
      <c r="J201" s="1">
        <f t="shared" si="43"/>
        <v>8.1611314002164763E-6</v>
      </c>
      <c r="K201" s="1">
        <f t="shared" si="44"/>
        <v>8.1596201435239226E-6</v>
      </c>
      <c r="L201" s="1">
        <f t="shared" si="45"/>
        <v>8.158109170643573E-6</v>
      </c>
      <c r="M201" s="1">
        <f t="shared" si="46"/>
        <v>8.1565984744943963E-6</v>
      </c>
      <c r="N201" s="1">
        <f t="shared" si="47"/>
        <v>8.1550880560501604E-6</v>
      </c>
      <c r="O201" s="1">
        <f t="shared" si="48"/>
        <v>8.1535779183220825E-6</v>
      </c>
      <c r="P201" s="1">
        <f t="shared" si="49"/>
        <v>8.1520680602373361E-6</v>
      </c>
    </row>
    <row r="202" spans="1:16" x14ac:dyDescent="0.2">
      <c r="A202" s="31">
        <f t="shared" si="51"/>
        <v>63</v>
      </c>
      <c r="B202" s="31">
        <f t="shared" si="35"/>
        <v>1.7615911183931651E-3</v>
      </c>
      <c r="C202" s="31">
        <f t="shared" si="36"/>
        <v>0.79111279551801827</v>
      </c>
      <c r="D202" s="31">
        <f t="shared" si="37"/>
        <v>1.0000000000000001E-5</v>
      </c>
      <c r="E202" s="31">
        <f t="shared" si="38"/>
        <v>7.9111279551801828E-6</v>
      </c>
      <c r="F202" s="1">
        <f t="shared" si="39"/>
        <v>8.0550260075605257E-6</v>
      </c>
      <c r="G202" s="1">
        <f t="shared" si="40"/>
        <v>8.1776636029353602E-6</v>
      </c>
      <c r="H202" s="1">
        <f t="shared" si="41"/>
        <v>8.2071922638543136E-6</v>
      </c>
      <c r="I202" s="1">
        <f t="shared" si="42"/>
        <v>8.1747290824963783E-6</v>
      </c>
      <c r="J202" s="1">
        <f t="shared" si="43"/>
        <v>8.1732635590114203E-6</v>
      </c>
      <c r="K202" s="1">
        <f t="shared" si="44"/>
        <v>8.1717983672234684E-6</v>
      </c>
      <c r="L202" s="1">
        <f t="shared" si="45"/>
        <v>8.1703334420628485E-6</v>
      </c>
      <c r="M202" s="1">
        <f t="shared" si="46"/>
        <v>8.1688687764427611E-6</v>
      </c>
      <c r="N202" s="1">
        <f t="shared" si="47"/>
        <v>8.1674043713432048E-6</v>
      </c>
      <c r="O202" s="1">
        <f t="shared" si="48"/>
        <v>8.1659402297847364E-6</v>
      </c>
      <c r="P202" s="1">
        <f t="shared" si="49"/>
        <v>8.1644763506977259E-6</v>
      </c>
    </row>
    <row r="203" spans="1:16" x14ac:dyDescent="0.2">
      <c r="A203" s="31">
        <f t="shared" si="51"/>
        <v>64</v>
      </c>
      <c r="B203" s="31">
        <f t="shared" si="35"/>
        <v>1.9521753131508568E-3</v>
      </c>
      <c r="C203" s="31">
        <f t="shared" si="36"/>
        <v>0.79076570264958201</v>
      </c>
      <c r="D203" s="31">
        <f t="shared" si="37"/>
        <v>1.0000000000000001E-5</v>
      </c>
      <c r="E203" s="31">
        <f t="shared" si="38"/>
        <v>7.9076570264958203E-6</v>
      </c>
      <c r="F203" s="1">
        <f t="shared" si="39"/>
        <v>8.0689891474533048E-6</v>
      </c>
      <c r="G203" s="1">
        <f t="shared" si="40"/>
        <v>8.1918854807029841E-6</v>
      </c>
      <c r="H203" s="1">
        <f t="shared" si="41"/>
        <v>8.2215118115637434E-6</v>
      </c>
      <c r="I203" s="1">
        <f t="shared" si="42"/>
        <v>8.1890381232099254E-6</v>
      </c>
      <c r="J203" s="1">
        <f t="shared" si="43"/>
        <v>8.1876161597965058E-6</v>
      </c>
      <c r="K203" s="1">
        <f t="shared" si="44"/>
        <v>8.1861945123830538E-6</v>
      </c>
      <c r="L203" s="1">
        <f t="shared" si="45"/>
        <v>8.184773115790374E-6</v>
      </c>
      <c r="M203" s="1">
        <f t="shared" si="46"/>
        <v>8.1833519629234797E-6</v>
      </c>
      <c r="N203" s="1">
        <f t="shared" si="47"/>
        <v>8.1819310547683645E-6</v>
      </c>
      <c r="O203" s="1">
        <f t="shared" si="48"/>
        <v>8.1805103943552516E-6</v>
      </c>
      <c r="P203" s="1">
        <f t="shared" si="49"/>
        <v>8.1790899806169185E-6</v>
      </c>
    </row>
    <row r="204" spans="1:16" x14ac:dyDescent="0.2">
      <c r="A204" s="31">
        <f t="shared" si="51"/>
        <v>65</v>
      </c>
      <c r="B204" s="31">
        <f t="shared" si="35"/>
        <v>2.183346652602617E-3</v>
      </c>
      <c r="C204" s="31">
        <f t="shared" si="36"/>
        <v>0.7903448966508162</v>
      </c>
      <c r="D204" s="31">
        <f t="shared" si="37"/>
        <v>1.0000000000000001E-5</v>
      </c>
      <c r="E204" s="31">
        <f t="shared" si="38"/>
        <v>7.9034489665081634E-6</v>
      </c>
      <c r="F204" s="1">
        <f t="shared" si="39"/>
        <v>8.0857253642422324E-6</v>
      </c>
      <c r="G204" s="1">
        <f t="shared" si="40"/>
        <v>8.2089207026647771E-6</v>
      </c>
      <c r="H204" s="1">
        <f t="shared" si="41"/>
        <v>8.2386529028373633E-6</v>
      </c>
      <c r="I204" s="1">
        <f t="shared" si="42"/>
        <v>8.2061555959103549E-6</v>
      </c>
      <c r="J204" s="1">
        <f t="shared" si="43"/>
        <v>8.2047747388229809E-6</v>
      </c>
      <c r="K204" s="1">
        <f t="shared" si="44"/>
        <v>8.2033941833257823E-6</v>
      </c>
      <c r="L204" s="1">
        <f t="shared" si="45"/>
        <v>8.202013864107247E-6</v>
      </c>
      <c r="M204" s="1">
        <f t="shared" si="46"/>
        <v>8.2006337740613343E-6</v>
      </c>
      <c r="N204" s="1">
        <f t="shared" si="47"/>
        <v>8.1992539141799385E-6</v>
      </c>
      <c r="O204" s="1">
        <f t="shared" si="48"/>
        <v>8.1978742875035487E-6</v>
      </c>
      <c r="P204" s="1">
        <f t="shared" si="49"/>
        <v>8.196494892966545E-6</v>
      </c>
    </row>
    <row r="205" spans="1:16" x14ac:dyDescent="0.2">
      <c r="A205" s="31">
        <f t="shared" si="51"/>
        <v>66</v>
      </c>
      <c r="B205" s="31">
        <f t="shared" si="35"/>
        <v>2.4667811074782528E-3</v>
      </c>
      <c r="C205" s="31">
        <f t="shared" si="36"/>
        <v>0.78982926059782221</v>
      </c>
      <c r="D205" s="31">
        <f t="shared" si="37"/>
        <v>1.0000000000000001E-5</v>
      </c>
      <c r="E205" s="31">
        <f t="shared" si="38"/>
        <v>7.8982926059782227E-6</v>
      </c>
      <c r="F205" s="1">
        <f t="shared" si="39"/>
        <v>8.1060105814855254E-6</v>
      </c>
      <c r="G205" s="1">
        <f t="shared" si="40"/>
        <v>8.2295571813212368E-6</v>
      </c>
      <c r="H205" s="1">
        <f t="shared" si="41"/>
        <v>8.2594064713381147E-6</v>
      </c>
      <c r="I205" s="1">
        <f t="shared" si="42"/>
        <v>8.2268694810956788E-6</v>
      </c>
      <c r="J205" s="1">
        <f t="shared" si="43"/>
        <v>8.2255273105689482E-6</v>
      </c>
      <c r="K205" s="1">
        <f t="shared" si="44"/>
        <v>8.2241854284178795E-6</v>
      </c>
      <c r="L205" s="1">
        <f t="shared" si="45"/>
        <v>8.222843769169638E-6</v>
      </c>
      <c r="M205" s="1">
        <f t="shared" si="46"/>
        <v>8.221502325703636E-6</v>
      </c>
      <c r="N205" s="1">
        <f t="shared" si="47"/>
        <v>8.220161099017726E-6</v>
      </c>
      <c r="O205" s="1">
        <f t="shared" si="48"/>
        <v>8.2188200921635981E-6</v>
      </c>
      <c r="P205" s="1">
        <f t="shared" si="49"/>
        <v>8.2174793040764015E-6</v>
      </c>
    </row>
    <row r="206" spans="1:16" x14ac:dyDescent="0.2">
      <c r="A206" s="31">
        <f t="shared" si="51"/>
        <v>67</v>
      </c>
      <c r="B206" s="31">
        <f t="shared" si="35"/>
        <v>2.8187103879522856E-3</v>
      </c>
      <c r="C206" s="31">
        <f t="shared" si="36"/>
        <v>0.78918948399072175</v>
      </c>
      <c r="D206" s="31">
        <f t="shared" si="37"/>
        <v>1.0000000000000001E-5</v>
      </c>
      <c r="E206" s="31">
        <f t="shared" si="38"/>
        <v>7.8918948399072182E-6</v>
      </c>
      <c r="F206" s="1">
        <f t="shared" si="39"/>
        <v>8.130907830728213E-6</v>
      </c>
      <c r="G206" s="1">
        <f t="shared" si="40"/>
        <v>8.254874317142478E-6</v>
      </c>
      <c r="H206" s="1">
        <f t="shared" si="41"/>
        <v>8.2848560000408936E-6</v>
      </c>
      <c r="I206" s="1">
        <f t="shared" si="42"/>
        <v>8.2522591601950724E-6</v>
      </c>
      <c r="J206" s="1">
        <f t="shared" si="43"/>
        <v>8.2509532469951658E-6</v>
      </c>
      <c r="K206" s="1">
        <f t="shared" si="44"/>
        <v>8.249647610077425E-6</v>
      </c>
      <c r="L206" s="1">
        <f t="shared" si="45"/>
        <v>8.2483421837701424E-6</v>
      </c>
      <c r="M206" s="1">
        <f t="shared" si="46"/>
        <v>8.2470369609338024E-6</v>
      </c>
      <c r="N206" s="1">
        <f t="shared" si="47"/>
        <v>8.2457319425724441E-6</v>
      </c>
      <c r="O206" s="1">
        <f t="shared" si="48"/>
        <v>8.24442713175037E-6</v>
      </c>
      <c r="P206" s="1">
        <f t="shared" si="49"/>
        <v>8.2431225274025431E-6</v>
      </c>
    </row>
    <row r="207" spans="1:16" x14ac:dyDescent="0.2">
      <c r="A207" s="31">
        <f t="shared" si="51"/>
        <v>68</v>
      </c>
      <c r="B207" s="31">
        <f t="shared" si="35"/>
        <v>3.2622149431488588E-3</v>
      </c>
      <c r="C207" s="31">
        <f t="shared" si="36"/>
        <v>0.78838396955161039</v>
      </c>
      <c r="D207" s="31">
        <f t="shared" si="37"/>
        <v>1.0000000000000001E-5</v>
      </c>
      <c r="E207" s="31">
        <f t="shared" si="38"/>
        <v>7.8838396955161043E-6</v>
      </c>
      <c r="F207" s="1">
        <f t="shared" si="39"/>
        <v>8.1619021600019871E-6</v>
      </c>
      <c r="G207" s="1">
        <f t="shared" si="40"/>
        <v>8.2863799708453168E-6</v>
      </c>
      <c r="H207" s="1">
        <f t="shared" si="41"/>
        <v>8.3165149979348897E-6</v>
      </c>
      <c r="I207" s="1">
        <f t="shared" si="42"/>
        <v>8.2838323582820951E-6</v>
      </c>
      <c r="J207" s="1">
        <f t="shared" si="43"/>
        <v>8.2825602054995153E-6</v>
      </c>
      <c r="K207" s="1">
        <f t="shared" si="44"/>
        <v>8.2812883179716625E-6</v>
      </c>
      <c r="L207" s="1">
        <f t="shared" si="45"/>
        <v>8.2800166297784517E-6</v>
      </c>
      <c r="M207" s="1">
        <f t="shared" si="46"/>
        <v>8.2787451337558E-6</v>
      </c>
      <c r="N207" s="1">
        <f t="shared" si="47"/>
        <v>8.2774738309143942E-6</v>
      </c>
      <c r="O207" s="1">
        <f t="shared" si="48"/>
        <v>8.2762027243331395E-6</v>
      </c>
      <c r="P207" s="1">
        <f t="shared" si="49"/>
        <v>8.2749318129457317E-6</v>
      </c>
    </row>
    <row r="208" spans="1:16" x14ac:dyDescent="0.2">
      <c r="A208" s="31">
        <f t="shared" si="51"/>
        <v>69</v>
      </c>
      <c r="B208" s="31">
        <f t="shared" si="35"/>
        <v>3.8309759959252588E-3</v>
      </c>
      <c r="C208" s="31">
        <f t="shared" si="36"/>
        <v>0.78735216135467889</v>
      </c>
      <c r="D208" s="31">
        <f t="shared" si="37"/>
        <v>1.0000000000000001E-5</v>
      </c>
      <c r="E208" s="31">
        <f t="shared" si="38"/>
        <v>7.8735216135467899E-6</v>
      </c>
      <c r="F208" s="1">
        <f t="shared" si="39"/>
        <v>8.2011136884052729E-6</v>
      </c>
      <c r="G208" s="1">
        <f t="shared" si="40"/>
        <v>8.3262267767792904E-6</v>
      </c>
      <c r="H208" s="1">
        <f t="shared" si="41"/>
        <v>8.3565441096029894E-6</v>
      </c>
      <c r="I208" s="1">
        <f t="shared" si="42"/>
        <v>8.3237414099362384E-6</v>
      </c>
      <c r="J208" s="1">
        <f t="shared" si="43"/>
        <v>8.3225003710542399E-6</v>
      </c>
      <c r="K208" s="1">
        <f t="shared" si="44"/>
        <v>8.3212595874333686E-6</v>
      </c>
      <c r="L208" s="1">
        <f t="shared" si="45"/>
        <v>8.3200189928385637E-6</v>
      </c>
      <c r="M208" s="1">
        <f t="shared" si="46"/>
        <v>8.3187785800737212E-6</v>
      </c>
      <c r="N208" s="1">
        <f t="shared" si="47"/>
        <v>8.3175383501569306E-6</v>
      </c>
      <c r="O208" s="1">
        <f t="shared" si="48"/>
        <v>8.316298306184543E-6</v>
      </c>
      <c r="P208" s="1">
        <f t="shared" si="49"/>
        <v>8.3150584470876602E-6</v>
      </c>
    </row>
    <row r="209" spans="1:16" x14ac:dyDescent="0.2">
      <c r="A209" s="31">
        <f t="shared" si="51"/>
        <v>70</v>
      </c>
      <c r="B209" s="31">
        <f t="shared" si="35"/>
        <v>4.5756422559669156E-3</v>
      </c>
      <c r="C209" s="31">
        <f t="shared" si="36"/>
        <v>0.78600327888763255</v>
      </c>
      <c r="D209" s="31">
        <f t="shared" si="37"/>
        <v>1.0000000000000001E-5</v>
      </c>
      <c r="E209" s="31">
        <f t="shared" si="38"/>
        <v>7.8600327888763259E-6</v>
      </c>
      <c r="F209" s="1">
        <f t="shared" si="39"/>
        <v>8.2516431833294903E-6</v>
      </c>
      <c r="G209" s="1">
        <f t="shared" si="40"/>
        <v>8.3775630057053544E-6</v>
      </c>
      <c r="H209" s="1">
        <f t="shared" si="41"/>
        <v>8.4081032691627488E-6</v>
      </c>
      <c r="I209" s="1">
        <f t="shared" si="42"/>
        <v>8.3751340443943624E-6</v>
      </c>
      <c r="J209" s="1">
        <f t="shared" si="43"/>
        <v>8.3739212026064528E-6</v>
      </c>
      <c r="K209" s="1">
        <f t="shared" si="44"/>
        <v>8.3727086071168032E-6</v>
      </c>
      <c r="L209" s="1">
        <f t="shared" si="45"/>
        <v>8.3714961912837836E-6</v>
      </c>
      <c r="M209" s="1">
        <f t="shared" si="46"/>
        <v>8.3702839478691012E-6</v>
      </c>
      <c r="N209" s="1">
        <f t="shared" si="47"/>
        <v>8.3690718778994427E-6</v>
      </c>
      <c r="O209" s="1">
        <f t="shared" si="48"/>
        <v>8.3678599844926518E-6</v>
      </c>
      <c r="P209" s="1">
        <f t="shared" si="49"/>
        <v>8.3666482665755293E-6</v>
      </c>
    </row>
    <row r="210" spans="1:16" x14ac:dyDescent="0.2">
      <c r="A210" s="31">
        <f t="shared" si="51"/>
        <v>71</v>
      </c>
      <c r="B210" s="31">
        <f t="shared" si="35"/>
        <v>5.5750955161492114E-3</v>
      </c>
      <c r="C210" s="31">
        <f t="shared" si="36"/>
        <v>0.78419650874701741</v>
      </c>
      <c r="D210" s="31">
        <f t="shared" si="37"/>
        <v>1.0000000000000001E-5</v>
      </c>
      <c r="E210" s="31">
        <f t="shared" si="38"/>
        <v>7.841965087470175E-6</v>
      </c>
      <c r="F210" s="1">
        <f t="shared" si="39"/>
        <v>8.3181486756385228E-6</v>
      </c>
      <c r="G210" s="1">
        <f t="shared" si="40"/>
        <v>8.445117999206873E-6</v>
      </c>
      <c r="H210" s="1">
        <f t="shared" si="41"/>
        <v>8.4759392890433454E-6</v>
      </c>
      <c r="I210" s="1">
        <f t="shared" si="42"/>
        <v>8.4427386904140721E-6</v>
      </c>
      <c r="J210" s="1">
        <f t="shared" si="43"/>
        <v>8.4415506732733984E-6</v>
      </c>
      <c r="K210" s="1">
        <f t="shared" si="44"/>
        <v>8.4403628945361718E-6</v>
      </c>
      <c r="L210" s="1">
        <f t="shared" si="45"/>
        <v>8.439175287024992E-6</v>
      </c>
      <c r="M210" s="1">
        <f t="shared" si="46"/>
        <v>8.437987843445184E-6</v>
      </c>
      <c r="N210" s="1">
        <f t="shared" si="47"/>
        <v>8.4368005648338194E-6</v>
      </c>
      <c r="O210" s="1">
        <f t="shared" si="48"/>
        <v>8.4356134543360807E-6</v>
      </c>
      <c r="P210" s="1">
        <f t="shared" si="49"/>
        <v>8.4344265108722007E-6</v>
      </c>
    </row>
    <row r="211" spans="1:16" x14ac:dyDescent="0.2">
      <c r="A211" s="31">
        <f t="shared" si="51"/>
        <v>72</v>
      </c>
      <c r="B211" s="31">
        <f t="shared" si="35"/>
        <v>6.9573782919533323E-3</v>
      </c>
      <c r="C211" s="31">
        <f t="shared" si="36"/>
        <v>0.78170451739096736</v>
      </c>
      <c r="D211" s="31">
        <f t="shared" si="37"/>
        <v>1.0000000000000001E-5</v>
      </c>
      <c r="E211" s="31">
        <f t="shared" si="38"/>
        <v>7.8170451739096737E-6</v>
      </c>
      <c r="F211" s="1">
        <f t="shared" si="39"/>
        <v>8.4078356292200293E-6</v>
      </c>
      <c r="G211" s="1">
        <f t="shared" si="40"/>
        <v>8.5362074842231764E-6</v>
      </c>
      <c r="H211" s="1">
        <f t="shared" si="41"/>
        <v>8.5673948745295448E-6</v>
      </c>
      <c r="I211" s="1">
        <f t="shared" si="42"/>
        <v>8.5338695693615388E-6</v>
      </c>
      <c r="J211" s="1">
        <f t="shared" si="43"/>
        <v>8.5327022528896291E-6</v>
      </c>
      <c r="K211" s="1">
        <f t="shared" si="44"/>
        <v>8.531535168092081E-6</v>
      </c>
      <c r="L211" s="1">
        <f t="shared" si="45"/>
        <v>8.5303682470683651E-6</v>
      </c>
      <c r="M211" s="1">
        <f t="shared" si="46"/>
        <v>8.52920148244694E-6</v>
      </c>
      <c r="N211" s="1">
        <f t="shared" si="47"/>
        <v>8.5280348752779927E-6</v>
      </c>
      <c r="O211" s="1">
        <f t="shared" si="48"/>
        <v>8.5268684287426335E-6</v>
      </c>
      <c r="P211" s="1">
        <f t="shared" si="49"/>
        <v>8.5257021417513627E-6</v>
      </c>
    </row>
    <row r="212" spans="1:16" x14ac:dyDescent="0.2">
      <c r="A212" s="31">
        <f t="shared" si="51"/>
        <v>73</v>
      </c>
      <c r="B212" s="31">
        <f t="shared" si="35"/>
        <v>8.940846516557183E-3</v>
      </c>
      <c r="C212" s="31">
        <f t="shared" si="36"/>
        <v>0.77814253144858592</v>
      </c>
      <c r="D212" s="31">
        <f t="shared" si="37"/>
        <v>1.0000000000000001E-5</v>
      </c>
      <c r="E212" s="31">
        <f t="shared" si="38"/>
        <v>7.7814253144858605E-6</v>
      </c>
      <c r="F212" s="1">
        <f t="shared" si="39"/>
        <v>8.5322026376238461E-6</v>
      </c>
      <c r="G212" s="1">
        <f t="shared" si="40"/>
        <v>8.6625059723767498E-6</v>
      </c>
      <c r="H212" s="1">
        <f t="shared" si="41"/>
        <v>8.6941875479847973E-6</v>
      </c>
      <c r="I212" s="1">
        <f t="shared" si="42"/>
        <v>8.6601987074465051E-6</v>
      </c>
      <c r="J212" s="1">
        <f t="shared" si="43"/>
        <v>8.6590467270175016E-6</v>
      </c>
      <c r="K212" s="1">
        <f t="shared" si="44"/>
        <v>8.6578949728929046E-6</v>
      </c>
      <c r="L212" s="1">
        <f t="shared" si="45"/>
        <v>8.6567433761688673E-6</v>
      </c>
      <c r="M212" s="1">
        <f t="shared" si="46"/>
        <v>8.6555919293664311E-6</v>
      </c>
      <c r="N212" s="1">
        <f t="shared" si="47"/>
        <v>8.6544406335530998E-6</v>
      </c>
      <c r="O212" s="1">
        <f t="shared" si="48"/>
        <v>8.6532894919589047E-6</v>
      </c>
      <c r="P212" s="1">
        <f t="shared" si="49"/>
        <v>8.6521385034799756E-6</v>
      </c>
    </row>
    <row r="213" spans="1:16" x14ac:dyDescent="0.2">
      <c r="A213" s="31">
        <f t="shared" si="51"/>
        <v>74</v>
      </c>
      <c r="B213" s="31">
        <f t="shared" si="35"/>
        <v>1.1920684932812878E-2</v>
      </c>
      <c r="C213" s="31">
        <f t="shared" si="36"/>
        <v>0.7728217123990998</v>
      </c>
      <c r="D213" s="31">
        <f t="shared" si="37"/>
        <v>1.0000000000000001E-5</v>
      </c>
      <c r="E213" s="31">
        <f t="shared" si="38"/>
        <v>7.7282171239909984E-6</v>
      </c>
      <c r="F213" s="1">
        <f t="shared" si="39"/>
        <v>8.7101709451928779E-6</v>
      </c>
      <c r="G213" s="1">
        <f t="shared" si="40"/>
        <v>8.8432241557229578E-6</v>
      </c>
      <c r="H213" s="1">
        <f t="shared" si="41"/>
        <v>8.8755987464000271E-6</v>
      </c>
      <c r="I213" s="1">
        <f t="shared" si="42"/>
        <v>8.8409326466159628E-6</v>
      </c>
      <c r="J213" s="1">
        <f t="shared" si="43"/>
        <v>8.8397885659886403E-6</v>
      </c>
      <c r="K213" s="1">
        <f t="shared" si="44"/>
        <v>8.8386447080069164E-6</v>
      </c>
      <c r="L213" s="1">
        <f t="shared" si="45"/>
        <v>8.8375010023306492E-6</v>
      </c>
      <c r="M213" s="1">
        <f t="shared" si="46"/>
        <v>8.8363574413263964E-6</v>
      </c>
      <c r="N213" s="1">
        <f t="shared" si="47"/>
        <v>8.8352140260855617E-6</v>
      </c>
      <c r="O213" s="1">
        <f t="shared" si="48"/>
        <v>8.8340707599072826E-6</v>
      </c>
      <c r="P213" s="1">
        <f t="shared" si="49"/>
        <v>8.8329276416662909E-6</v>
      </c>
    </row>
    <row r="214" spans="1:16" x14ac:dyDescent="0.2">
      <c r="A214" s="31">
        <f t="shared" si="51"/>
        <v>75</v>
      </c>
      <c r="B214" s="31">
        <f t="shared" si="35"/>
        <v>1.6665537864144174E-2</v>
      </c>
      <c r="C214" s="31">
        <f t="shared" si="36"/>
        <v>0.76442426111393225</v>
      </c>
      <c r="D214" s="31">
        <f t="shared" si="37"/>
        <v>1.0000000000000001E-5</v>
      </c>
      <c r="E214" s="31">
        <f t="shared" si="38"/>
        <v>7.6442426111393235E-6</v>
      </c>
      <c r="F214" s="1">
        <f t="shared" si="39"/>
        <v>8.9736237232118121E-6</v>
      </c>
      <c r="G214" s="1">
        <f t="shared" si="40"/>
        <v>9.1107329341466113E-6</v>
      </c>
      <c r="H214" s="1">
        <f t="shared" si="41"/>
        <v>9.1441185739672352E-6</v>
      </c>
      <c r="I214" s="1">
        <f t="shared" si="42"/>
        <v>9.1084352853615288E-6</v>
      </c>
      <c r="J214" s="1">
        <f t="shared" si="43"/>
        <v>9.1072881734322886E-6</v>
      </c>
      <c r="K214" s="1">
        <f t="shared" si="44"/>
        <v>9.1061412828205856E-6</v>
      </c>
      <c r="L214" s="1">
        <f t="shared" si="45"/>
        <v>9.1049945410595664E-6</v>
      </c>
      <c r="M214" s="1">
        <f t="shared" si="46"/>
        <v>9.1038479402862986E-6</v>
      </c>
      <c r="N214" s="1">
        <f t="shared" si="47"/>
        <v>9.1027014816267382E-6</v>
      </c>
      <c r="O214" s="1">
        <f t="shared" si="48"/>
        <v>9.1015551684814411E-6</v>
      </c>
      <c r="P214" s="1">
        <f t="shared" si="49"/>
        <v>9.1004089996926149E-6</v>
      </c>
    </row>
    <row r="215" spans="1:16" x14ac:dyDescent="0.2">
      <c r="A215" s="31">
        <f t="shared" si="51"/>
        <v>76</v>
      </c>
      <c r="B215" s="31">
        <f t="shared" si="35"/>
        <v>2.4805275583879901E-2</v>
      </c>
      <c r="C215" s="31">
        <f t="shared" si="36"/>
        <v>0.75023051444134214</v>
      </c>
      <c r="D215" s="31">
        <f t="shared" si="37"/>
        <v>1.0000000000000001E-5</v>
      </c>
      <c r="E215" s="31">
        <f t="shared" si="38"/>
        <v>7.5023051444134217E-6</v>
      </c>
      <c r="F215" s="1">
        <f t="shared" si="39"/>
        <v>9.3761960272694338E-6</v>
      </c>
      <c r="G215" s="1">
        <f t="shared" si="40"/>
        <v>9.5194879009867051E-6</v>
      </c>
      <c r="H215" s="1">
        <f t="shared" si="41"/>
        <v>9.5544032169982599E-6</v>
      </c>
      <c r="I215" s="1">
        <f t="shared" si="42"/>
        <v>9.5171505641931023E-6</v>
      </c>
      <c r="J215" s="1">
        <f t="shared" si="43"/>
        <v>9.5159836732717921E-6</v>
      </c>
      <c r="K215" s="1">
        <f t="shared" si="44"/>
        <v>9.514817005721947E-6</v>
      </c>
      <c r="L215" s="1">
        <f t="shared" si="45"/>
        <v>9.5136504858264754E-6</v>
      </c>
      <c r="M215" s="1">
        <f t="shared" si="46"/>
        <v>9.5124841053710329E-6</v>
      </c>
      <c r="N215" s="1">
        <f t="shared" si="47"/>
        <v>9.5113178655335475E-6</v>
      </c>
      <c r="O215" s="1">
        <f t="shared" si="48"/>
        <v>9.5101517698686779E-6</v>
      </c>
      <c r="P215" s="1">
        <f t="shared" si="49"/>
        <v>9.5089858171681348E-6</v>
      </c>
    </row>
    <row r="216" spans="1:16" x14ac:dyDescent="0.2">
      <c r="A216" s="31">
        <f t="shared" si="51"/>
        <v>77</v>
      </c>
      <c r="B216" s="31">
        <f t="shared" si="35"/>
        <v>4.0143865079202846E-2</v>
      </c>
      <c r="C216" s="31">
        <f t="shared" si="36"/>
        <v>0.72419602201266453</v>
      </c>
      <c r="D216" s="31">
        <f t="shared" si="37"/>
        <v>1.0000000000000001E-5</v>
      </c>
      <c r="E216" s="31">
        <f t="shared" si="38"/>
        <v>7.2419602201266462E-6</v>
      </c>
      <c r="F216" s="1">
        <f t="shared" si="39"/>
        <v>1.0000614314580131E-5</v>
      </c>
      <c r="G216" s="1">
        <f t="shared" si="40"/>
        <v>1.0153481365649163E-5</v>
      </c>
      <c r="H216" s="1">
        <f t="shared" si="41"/>
        <v>1.0190754639105197E-5</v>
      </c>
      <c r="I216" s="1">
        <f t="shared" si="42"/>
        <v>1.0151053336384559E-5</v>
      </c>
      <c r="J216" s="1">
        <f t="shared" si="43"/>
        <v>1.0149841205813271E-5</v>
      </c>
      <c r="K216" s="1">
        <f t="shared" si="44"/>
        <v>1.0148629305630533E-5</v>
      </c>
      <c r="L216" s="1">
        <f t="shared" si="45"/>
        <v>1.0147417555077497E-5</v>
      </c>
      <c r="M216" s="1">
        <f t="shared" si="46"/>
        <v>1.0146205945394042E-5</v>
      </c>
      <c r="N216" s="1">
        <f t="shared" si="47"/>
        <v>1.0144994477837971E-5</v>
      </c>
      <c r="O216" s="1">
        <f t="shared" si="48"/>
        <v>1.0143783156202179E-5</v>
      </c>
      <c r="P216" s="1">
        <f t="shared" si="49"/>
        <v>1.0142571979199302E-5</v>
      </c>
    </row>
    <row r="217" spans="1:16" x14ac:dyDescent="0.2">
      <c r="A217" s="31">
        <f t="shared" si="51"/>
        <v>78</v>
      </c>
      <c r="B217" s="31">
        <f t="shared" si="35"/>
        <v>7.2140139396926359E-2</v>
      </c>
      <c r="C217" s="31">
        <f t="shared" si="36"/>
        <v>0.67275953326727778</v>
      </c>
      <c r="D217" s="31">
        <f t="shared" si="37"/>
        <v>1.0000000000000001E-5</v>
      </c>
      <c r="E217" s="31">
        <f t="shared" si="38"/>
        <v>6.7275953326727781E-6</v>
      </c>
      <c r="F217" s="1">
        <f t="shared" si="39"/>
        <v>1.092667981181303E-5</v>
      </c>
      <c r="G217" s="1">
        <f t="shared" si="40"/>
        <v>1.1093736615468229E-5</v>
      </c>
      <c r="H217" s="1">
        <f t="shared" si="41"/>
        <v>1.1134495808865298E-5</v>
      </c>
      <c r="I217" s="1">
        <f t="shared" si="42"/>
        <v>1.109115198847303E-5</v>
      </c>
      <c r="J217" s="1">
        <f t="shared" si="43"/>
        <v>1.1089861721441734E-5</v>
      </c>
      <c r="K217" s="1">
        <f t="shared" si="44"/>
        <v>1.1088571698092517E-5</v>
      </c>
      <c r="L217" s="1">
        <f t="shared" si="45"/>
        <v>1.1087281830188843E-5</v>
      </c>
      <c r="M217" s="1">
        <f t="shared" si="46"/>
        <v>1.1085992108160664E-5</v>
      </c>
      <c r="N217" s="1">
        <f t="shared" si="47"/>
        <v>1.1084702533383675E-5</v>
      </c>
      <c r="O217" s="1">
        <f t="shared" si="48"/>
        <v>1.1083413110003508E-5</v>
      </c>
      <c r="P217" s="1">
        <f t="shared" si="49"/>
        <v>1.108212383661498E-5</v>
      </c>
    </row>
    <row r="218" spans="1:16" x14ac:dyDescent="0.2">
      <c r="A218" s="31">
        <f t="shared" si="51"/>
        <v>79</v>
      </c>
      <c r="B218" s="31">
        <f t="shared" si="35"/>
        <v>0.1385980950527036</v>
      </c>
      <c r="C218" s="31">
        <f t="shared" si="36"/>
        <v>0.57730046185757145</v>
      </c>
      <c r="D218" s="31">
        <f t="shared" si="37"/>
        <v>1.0000000000000001E-5</v>
      </c>
      <c r="E218" s="31">
        <f t="shared" si="38"/>
        <v>5.7730046185757148E-6</v>
      </c>
      <c r="F218" s="1">
        <f t="shared" si="39"/>
        <v>1.2023382914745484E-5</v>
      </c>
      <c r="G218" s="1">
        <f t="shared" si="40"/>
        <v>1.2207243216827851E-5</v>
      </c>
      <c r="H218" s="1">
        <f t="shared" si="41"/>
        <v>1.2252129772650358E-5</v>
      </c>
      <c r="I218" s="1">
        <f t="shared" si="42"/>
        <v>1.2204471398784916E-5</v>
      </c>
      <c r="J218" s="1">
        <f t="shared" si="43"/>
        <v>1.2203087729194201E-5</v>
      </c>
      <c r="K218" s="1">
        <f t="shared" si="44"/>
        <v>1.2201704319451291E-5</v>
      </c>
      <c r="L218" s="1">
        <f t="shared" si="45"/>
        <v>1.2200321072464029E-5</v>
      </c>
      <c r="M218" s="1">
        <f t="shared" si="46"/>
        <v>1.2198937977703101E-5</v>
      </c>
      <c r="N218" s="1">
        <f t="shared" si="47"/>
        <v>1.2197555036683688E-5</v>
      </c>
      <c r="O218" s="1">
        <f t="shared" si="48"/>
        <v>1.219617225396905E-5</v>
      </c>
      <c r="P218" s="1">
        <f t="shared" si="49"/>
        <v>1.2194789628014358E-5</v>
      </c>
    </row>
    <row r="219" spans="1:16" x14ac:dyDescent="0.2">
      <c r="A219" s="31">
        <f t="shared" si="51"/>
        <v>80</v>
      </c>
      <c r="B219" s="31">
        <f t="shared" si="35"/>
        <v>0.20013310944850854</v>
      </c>
      <c r="C219" s="31">
        <f t="shared" si="36"/>
        <v>0.50103364536746087</v>
      </c>
      <c r="D219" s="31">
        <f t="shared" si="37"/>
        <v>1.0000000000000001E-5</v>
      </c>
      <c r="E219" s="31">
        <f t="shared" si="38"/>
        <v>5.0103364536746093E-6</v>
      </c>
      <c r="F219" s="1">
        <f t="shared" si="39"/>
        <v>1.2590027494177433E-5</v>
      </c>
      <c r="G219" s="1">
        <f t="shared" si="40"/>
        <v>1.2782589268881006E-5</v>
      </c>
      <c r="H219" s="1">
        <f t="shared" si="41"/>
        <v>1.2829627934265098E-5</v>
      </c>
      <c r="I219" s="1">
        <f t="shared" si="42"/>
        <v>1.2779759601671189E-5</v>
      </c>
      <c r="J219" s="1">
        <f t="shared" si="43"/>
        <v>1.277834710082141E-5</v>
      </c>
      <c r="K219" s="1">
        <f t="shared" si="44"/>
        <v>1.2776934863920557E-5</v>
      </c>
      <c r="L219" s="1">
        <f t="shared" si="45"/>
        <v>1.2775522789301225E-5</v>
      </c>
      <c r="M219" s="1">
        <f t="shared" si="46"/>
        <v>1.2774110865939056E-5</v>
      </c>
      <c r="N219" s="1">
        <f t="shared" si="47"/>
        <v>1.2772699095422018E-5</v>
      </c>
      <c r="O219" s="1">
        <f t="shared" si="48"/>
        <v>1.2771287482529881E-5</v>
      </c>
      <c r="P219" s="1">
        <f t="shared" si="49"/>
        <v>1.2769876025646356E-5</v>
      </c>
    </row>
    <row r="220" spans="1:16" x14ac:dyDescent="0.2">
      <c r="A220" s="31">
        <f t="shared" si="51"/>
        <v>81</v>
      </c>
      <c r="B220" s="31">
        <f t="shared" si="35"/>
        <v>0.13859132966664403</v>
      </c>
      <c r="C220" s="31">
        <f t="shared" si="36"/>
        <v>0.57730945504325704</v>
      </c>
      <c r="D220" s="31">
        <f t="shared" si="37"/>
        <v>1.0000000000000001E-5</v>
      </c>
      <c r="E220" s="31">
        <f t="shared" si="38"/>
        <v>5.773094550432571E-6</v>
      </c>
      <c r="F220" s="1">
        <f t="shared" si="39"/>
        <v>1.2023382914745484E-5</v>
      </c>
      <c r="G220" s="1">
        <f t="shared" si="40"/>
        <v>1.220731145405766E-5</v>
      </c>
      <c r="H220" s="1">
        <f t="shared" si="41"/>
        <v>1.2252266749315247E-5</v>
      </c>
      <c r="I220" s="1">
        <f t="shared" si="42"/>
        <v>1.2204676065135869E-5</v>
      </c>
      <c r="J220" s="1">
        <f t="shared" si="43"/>
        <v>1.2203360587486312E-5</v>
      </c>
      <c r="K220" s="1">
        <f t="shared" si="44"/>
        <v>1.2202045354603692E-5</v>
      </c>
      <c r="L220" s="1">
        <f t="shared" si="45"/>
        <v>1.220073026939683E-5</v>
      </c>
      <c r="M220" s="1">
        <f t="shared" si="46"/>
        <v>1.2199415321338598E-5</v>
      </c>
      <c r="N220" s="1">
        <f t="shared" si="47"/>
        <v>1.2198100511946677E-5</v>
      </c>
      <c r="O220" s="1">
        <f t="shared" si="48"/>
        <v>1.2196785845787E-5</v>
      </c>
      <c r="P220" s="1">
        <f t="shared" si="49"/>
        <v>1.2195471321317183E-5</v>
      </c>
    </row>
    <row r="221" spans="1:16" x14ac:dyDescent="0.2">
      <c r="A221" s="31">
        <f t="shared" si="51"/>
        <v>82</v>
      </c>
      <c r="B221" s="31">
        <f t="shared" si="35"/>
        <v>7.2126595513457042E-2</v>
      </c>
      <c r="C221" s="31">
        <f t="shared" si="36"/>
        <v>0.67278051423568119</v>
      </c>
      <c r="D221" s="31">
        <f t="shared" si="37"/>
        <v>1.0000000000000001E-5</v>
      </c>
      <c r="E221" s="31">
        <f t="shared" si="38"/>
        <v>6.7278051423568122E-6</v>
      </c>
      <c r="F221" s="1">
        <f t="shared" si="39"/>
        <v>1.092667981181303E-5</v>
      </c>
      <c r="G221" s="1">
        <f t="shared" si="40"/>
        <v>1.1093860760327249E-5</v>
      </c>
      <c r="H221" s="1">
        <f t="shared" si="41"/>
        <v>1.113474501221213E-5</v>
      </c>
      <c r="I221" s="1">
        <f t="shared" si="42"/>
        <v>1.1091524340446786E-5</v>
      </c>
      <c r="J221" s="1">
        <f t="shared" si="43"/>
        <v>1.1090358135761877E-5</v>
      </c>
      <c r="K221" s="1">
        <f t="shared" si="44"/>
        <v>1.1089192147282797E-5</v>
      </c>
      <c r="L221" s="1">
        <f t="shared" si="45"/>
        <v>1.1088026286774804E-5</v>
      </c>
      <c r="M221" s="1">
        <f t="shared" si="46"/>
        <v>1.1086860544671849E-5</v>
      </c>
      <c r="N221" s="1">
        <f t="shared" si="47"/>
        <v>1.1085694922354176E-5</v>
      </c>
      <c r="O221" s="1">
        <f t="shared" si="48"/>
        <v>1.1084529423972307E-5</v>
      </c>
      <c r="P221" s="1">
        <f t="shared" si="49"/>
        <v>1.108336404812552E-5</v>
      </c>
    </row>
    <row r="222" spans="1:16" x14ac:dyDescent="0.2">
      <c r="A222" s="31">
        <f t="shared" si="51"/>
        <v>83</v>
      </c>
      <c r="B222" s="31">
        <f t="shared" si="35"/>
        <v>4.0123516412034606E-2</v>
      </c>
      <c r="C222" s="31">
        <f t="shared" si="36"/>
        <v>0.72422995467741191</v>
      </c>
      <c r="D222" s="31">
        <f t="shared" si="37"/>
        <v>1.0000000000000001E-5</v>
      </c>
      <c r="E222" s="31">
        <f t="shared" si="38"/>
        <v>7.2422995467741194E-6</v>
      </c>
      <c r="F222" s="1">
        <f t="shared" si="39"/>
        <v>1.0000614314580131E-5</v>
      </c>
      <c r="G222" s="1">
        <f t="shared" si="40"/>
        <v>1.0153652072884916E-5</v>
      </c>
      <c r="H222" s="1">
        <f t="shared" si="41"/>
        <v>1.0191097309784543E-5</v>
      </c>
      <c r="I222" s="1">
        <f t="shared" si="42"/>
        <v>1.015156534423491E-5</v>
      </c>
      <c r="J222" s="1">
        <f t="shared" si="43"/>
        <v>1.015052380716721E-5</v>
      </c>
      <c r="K222" s="1">
        <f t="shared" si="44"/>
        <v>1.0149482462615863E-5</v>
      </c>
      <c r="L222" s="1">
        <f t="shared" si="45"/>
        <v>1.0148441229824518E-5</v>
      </c>
      <c r="M222" s="1">
        <f t="shared" si="46"/>
        <v>1.0147400100038586E-5</v>
      </c>
      <c r="N222" s="1">
        <f t="shared" si="47"/>
        <v>1.0146359074522173E-5</v>
      </c>
      <c r="O222" s="1">
        <f t="shared" si="48"/>
        <v>1.0145318157074935E-5</v>
      </c>
      <c r="P222" s="1">
        <f t="shared" si="49"/>
        <v>1.0144277346415677E-5</v>
      </c>
    </row>
    <row r="223" spans="1:16" x14ac:dyDescent="0.2">
      <c r="A223" s="31">
        <f t="shared" si="51"/>
        <v>84</v>
      </c>
      <c r="B223" s="31">
        <f t="shared" si="35"/>
        <v>2.4778082544030827E-2</v>
      </c>
      <c r="C223" s="31">
        <f t="shared" si="36"/>
        <v>0.75027749106167063</v>
      </c>
      <c r="D223" s="31">
        <f t="shared" si="37"/>
        <v>1.0000000000000001E-5</v>
      </c>
      <c r="E223" s="31">
        <f t="shared" si="38"/>
        <v>7.5027749106167071E-6</v>
      </c>
      <c r="F223" s="1">
        <f t="shared" si="39"/>
        <v>9.3761960272694338E-6</v>
      </c>
      <c r="G223" s="1">
        <f t="shared" si="40"/>
        <v>9.519701777181922E-6</v>
      </c>
      <c r="H223" s="1">
        <f t="shared" si="41"/>
        <v>9.5548325431099783E-6</v>
      </c>
      <c r="I223" s="1">
        <f t="shared" si="42"/>
        <v>9.5177920496507153E-6</v>
      </c>
      <c r="J223" s="1">
        <f t="shared" si="43"/>
        <v>9.5168388919530008E-6</v>
      </c>
      <c r="K223" s="1">
        <f t="shared" si="44"/>
        <v>9.5158859100179416E-6</v>
      </c>
      <c r="L223" s="1">
        <f t="shared" si="45"/>
        <v>9.5149330281316392E-6</v>
      </c>
      <c r="M223" s="1">
        <f t="shared" si="46"/>
        <v>9.5139802380867476E-6</v>
      </c>
      <c r="N223" s="1">
        <f t="shared" si="47"/>
        <v>9.5130275410691518E-6</v>
      </c>
      <c r="O223" s="1">
        <f t="shared" si="48"/>
        <v>9.5120749406420485E-6</v>
      </c>
      <c r="P223" s="1">
        <f t="shared" si="49"/>
        <v>9.5111224356049362E-6</v>
      </c>
    </row>
    <row r="224" spans="1:16" x14ac:dyDescent="0.2">
      <c r="A224" s="31">
        <f t="shared" si="51"/>
        <v>85</v>
      </c>
      <c r="B224" s="31">
        <f t="shared" si="35"/>
        <v>1.6631447366859255E-2</v>
      </c>
      <c r="C224" s="31">
        <f t="shared" si="36"/>
        <v>0.76448426792290991</v>
      </c>
      <c r="D224" s="31">
        <f t="shared" si="37"/>
        <v>1.0000000000000001E-5</v>
      </c>
      <c r="E224" s="31">
        <f t="shared" si="38"/>
        <v>7.6448426792290999E-6</v>
      </c>
      <c r="F224" s="1">
        <f t="shared" si="39"/>
        <v>8.9736237232118121E-6</v>
      </c>
      <c r="G224" s="1">
        <f t="shared" si="40"/>
        <v>9.1109895388807004E-6</v>
      </c>
      <c r="H224" s="1">
        <f t="shared" si="41"/>
        <v>9.1446336713091852E-6</v>
      </c>
      <c r="I224" s="1">
        <f t="shared" si="42"/>
        <v>9.1092049270998802E-6</v>
      </c>
      <c r="J224" s="1">
        <f t="shared" si="43"/>
        <v>9.1083142476286884E-6</v>
      </c>
      <c r="K224" s="1">
        <f t="shared" si="44"/>
        <v>9.1074237321079589E-6</v>
      </c>
      <c r="L224" s="1">
        <f t="shared" si="45"/>
        <v>9.1065333080747635E-6</v>
      </c>
      <c r="M224" s="1">
        <f t="shared" si="46"/>
        <v>9.1056429676746772E-6</v>
      </c>
      <c r="N224" s="1">
        <f t="shared" si="47"/>
        <v>9.104752712043297E-6</v>
      </c>
      <c r="O224" s="1">
        <f t="shared" si="48"/>
        <v>9.1038625445915211E-6</v>
      </c>
      <c r="P224" s="1">
        <f t="shared" si="49"/>
        <v>9.1029724641710117E-6</v>
      </c>
    </row>
    <row r="225" spans="1:16" x14ac:dyDescent="0.2">
      <c r="A225" s="31">
        <f t="shared" si="51"/>
        <v>86</v>
      </c>
      <c r="B225" s="31">
        <f t="shared" si="35"/>
        <v>1.1879630137393923E-2</v>
      </c>
      <c r="C225" s="31">
        <f t="shared" si="36"/>
        <v>0.7728947723580154</v>
      </c>
      <c r="D225" s="31">
        <f t="shared" si="37"/>
        <v>1.0000000000000001E-5</v>
      </c>
      <c r="E225" s="31">
        <f t="shared" si="38"/>
        <v>7.7289477235801551E-6</v>
      </c>
      <c r="F225" s="1">
        <f t="shared" si="39"/>
        <v>8.7101709451928779E-6</v>
      </c>
      <c r="G225" s="1">
        <f t="shared" si="40"/>
        <v>8.84352409697575E-6</v>
      </c>
      <c r="H225" s="1">
        <f t="shared" si="41"/>
        <v>8.8762008352552792E-6</v>
      </c>
      <c r="I225" s="1">
        <f t="shared" si="42"/>
        <v>8.8418322677189591E-6</v>
      </c>
      <c r="J225" s="1">
        <f t="shared" si="43"/>
        <v>8.8409879259089433E-6</v>
      </c>
      <c r="K225" s="1">
        <f t="shared" si="44"/>
        <v>8.8401437393344355E-6</v>
      </c>
      <c r="L225" s="1">
        <f t="shared" si="45"/>
        <v>8.8392996376600323E-6</v>
      </c>
      <c r="M225" s="1">
        <f t="shared" si="46"/>
        <v>8.8384556132623744E-6</v>
      </c>
      <c r="N225" s="1">
        <f t="shared" si="47"/>
        <v>8.8376116672442817E-6</v>
      </c>
      <c r="O225" s="1">
        <f t="shared" si="48"/>
        <v>8.8367678029171382E-6</v>
      </c>
      <c r="P225" s="1">
        <f t="shared" si="49"/>
        <v>8.8359240191668583E-6</v>
      </c>
    </row>
    <row r="226" spans="1:16" x14ac:dyDescent="0.2">
      <c r="A226" s="31">
        <f t="shared" si="51"/>
        <v>87</v>
      </c>
      <c r="B226" s="31">
        <f t="shared" si="35"/>
        <v>8.8927464967119476E-3</v>
      </c>
      <c r="C226" s="31">
        <f t="shared" si="36"/>
        <v>0.77822871892168566</v>
      </c>
      <c r="D226" s="31">
        <f t="shared" si="37"/>
        <v>1.0000000000000001E-5</v>
      </c>
      <c r="E226" s="31">
        <f t="shared" si="38"/>
        <v>7.7822871892168565E-6</v>
      </c>
      <c r="F226" s="1">
        <f t="shared" si="39"/>
        <v>8.5322026376238461E-6</v>
      </c>
      <c r="G226" s="1">
        <f t="shared" si="40"/>
        <v>8.6628501882202919E-6</v>
      </c>
      <c r="H226" s="1">
        <f t="shared" si="41"/>
        <v>8.6948785112162764E-6</v>
      </c>
      <c r="I226" s="1">
        <f t="shared" si="42"/>
        <v>8.6612311209538866E-6</v>
      </c>
      <c r="J226" s="1">
        <f t="shared" si="43"/>
        <v>8.6604231225979366E-6</v>
      </c>
      <c r="K226" s="1">
        <f t="shared" si="44"/>
        <v>8.6596152727017985E-6</v>
      </c>
      <c r="L226" s="1">
        <f t="shared" si="45"/>
        <v>8.658807502367262E-6</v>
      </c>
      <c r="M226" s="1">
        <f t="shared" si="46"/>
        <v>8.657999804127152E-6</v>
      </c>
      <c r="N226" s="1">
        <f t="shared" si="47"/>
        <v>8.6571921790622641E-6</v>
      </c>
      <c r="O226" s="1">
        <f t="shared" si="48"/>
        <v>8.6563846304168819E-6</v>
      </c>
      <c r="P226" s="1">
        <f t="shared" si="49"/>
        <v>8.6555771571001792E-6</v>
      </c>
    </row>
    <row r="227" spans="1:16" x14ac:dyDescent="0.2">
      <c r="A227" s="31">
        <f t="shared" si="51"/>
        <v>88</v>
      </c>
      <c r="B227" s="31">
        <f t="shared" si="35"/>
        <v>6.9021376336094184E-3</v>
      </c>
      <c r="C227" s="31">
        <f t="shared" si="36"/>
        <v>0.78180395364994493</v>
      </c>
      <c r="D227" s="31">
        <f t="shared" si="37"/>
        <v>1.0000000000000001E-5</v>
      </c>
      <c r="E227" s="31">
        <f t="shared" si="38"/>
        <v>7.8180395364994494E-6</v>
      </c>
      <c r="F227" s="1">
        <f t="shared" si="39"/>
        <v>8.4078356292200293E-6</v>
      </c>
      <c r="G227" s="1">
        <f t="shared" si="40"/>
        <v>8.5365970160122184E-6</v>
      </c>
      <c r="H227" s="1">
        <f t="shared" si="41"/>
        <v>8.5681768022893311E-6</v>
      </c>
      <c r="I227" s="1">
        <f t="shared" si="42"/>
        <v>8.5350378979838408E-6</v>
      </c>
      <c r="J227" s="1">
        <f t="shared" si="43"/>
        <v>8.5342598468427088E-6</v>
      </c>
      <c r="K227" s="1">
        <f t="shared" si="44"/>
        <v>8.5334819386463404E-6</v>
      </c>
      <c r="L227" s="1">
        <f t="shared" si="45"/>
        <v>8.532704105500857E-6</v>
      </c>
      <c r="M227" s="1">
        <f t="shared" si="46"/>
        <v>8.5319263400482985E-6</v>
      </c>
      <c r="N227" s="1">
        <f t="shared" si="47"/>
        <v>8.5311486433541766E-6</v>
      </c>
      <c r="O227" s="1">
        <f t="shared" si="48"/>
        <v>8.5303710186159931E-6</v>
      </c>
      <c r="P227" s="1">
        <f t="shared" si="49"/>
        <v>8.5295934647592698E-6</v>
      </c>
    </row>
    <row r="228" spans="1:16" x14ac:dyDescent="0.2">
      <c r="A228" s="31">
        <f t="shared" si="51"/>
        <v>89</v>
      </c>
      <c r="B228" s="31">
        <f t="shared" si="35"/>
        <v>5.512603838969168E-3</v>
      </c>
      <c r="C228" s="31">
        <f t="shared" si="36"/>
        <v>0.7843093567869065</v>
      </c>
      <c r="D228" s="31">
        <f t="shared" si="37"/>
        <v>1.0000000000000001E-5</v>
      </c>
      <c r="E228" s="31">
        <f t="shared" si="38"/>
        <v>7.8430935678690655E-6</v>
      </c>
      <c r="F228" s="1">
        <f t="shared" si="39"/>
        <v>8.3181486756385228E-6</v>
      </c>
      <c r="G228" s="1">
        <f t="shared" si="40"/>
        <v>8.4455539331144025E-6</v>
      </c>
      <c r="H228" s="1">
        <f t="shared" si="41"/>
        <v>8.4768143614107388E-6</v>
      </c>
      <c r="I228" s="1">
        <f t="shared" si="42"/>
        <v>8.4440461911699016E-6</v>
      </c>
      <c r="J228" s="1">
        <f t="shared" si="43"/>
        <v>8.4432938072913829E-6</v>
      </c>
      <c r="K228" s="1">
        <f t="shared" si="44"/>
        <v>8.442541561702394E-6</v>
      </c>
      <c r="L228" s="1">
        <f t="shared" si="45"/>
        <v>8.4417893872333135E-6</v>
      </c>
      <c r="M228" s="1">
        <f t="shared" si="46"/>
        <v>8.4410372766050232E-6</v>
      </c>
      <c r="N228" s="1">
        <f t="shared" si="47"/>
        <v>8.4402852308720826E-6</v>
      </c>
      <c r="O228" s="1">
        <f t="shared" si="48"/>
        <v>8.4395332531983561E-6</v>
      </c>
      <c r="P228" s="1">
        <f t="shared" si="49"/>
        <v>8.4387813425212343E-6</v>
      </c>
    </row>
    <row r="229" spans="1:16" x14ac:dyDescent="0.2">
      <c r="A229" s="31">
        <f t="shared" si="51"/>
        <v>90</v>
      </c>
      <c r="B229" s="31">
        <f t="shared" si="35"/>
        <v>4.5057736540347598E-3</v>
      </c>
      <c r="C229" s="31">
        <f t="shared" si="36"/>
        <v>0.78612974001069758</v>
      </c>
      <c r="D229" s="31">
        <f t="shared" si="37"/>
        <v>1.0000000000000001E-5</v>
      </c>
      <c r="E229" s="31">
        <f t="shared" si="38"/>
        <v>7.8612974001069772E-6</v>
      </c>
      <c r="F229" s="1">
        <f t="shared" si="39"/>
        <v>8.2516431833294903E-6</v>
      </c>
      <c r="G229" s="1">
        <f t="shared" si="40"/>
        <v>8.3780464680940889E-6</v>
      </c>
      <c r="H229" s="1">
        <f t="shared" si="41"/>
        <v>8.4090737468499865E-6</v>
      </c>
      <c r="I229" s="1">
        <f t="shared" si="42"/>
        <v>8.3765840947184005E-6</v>
      </c>
      <c r="J229" s="1">
        <f t="shared" si="43"/>
        <v>8.3758543788343537E-6</v>
      </c>
      <c r="K229" s="1">
        <f t="shared" si="44"/>
        <v>8.375124797200052E-6</v>
      </c>
      <c r="L229" s="1">
        <f t="shared" si="45"/>
        <v>8.3743952831829301E-6</v>
      </c>
      <c r="M229" s="1">
        <f t="shared" si="46"/>
        <v>8.3736658295623744E-6</v>
      </c>
      <c r="N229" s="1">
        <f t="shared" si="47"/>
        <v>8.3729364373849043E-6</v>
      </c>
      <c r="O229" s="1">
        <f t="shared" si="48"/>
        <v>8.3722071097895155E-6</v>
      </c>
      <c r="P229" s="1">
        <f t="shared" si="49"/>
        <v>8.3714778457224685E-6</v>
      </c>
    </row>
    <row r="230" spans="1:16" x14ac:dyDescent="0.2">
      <c r="A230" s="31">
        <f t="shared" si="51"/>
        <v>91</v>
      </c>
      <c r="B230" s="31">
        <f t="shared" si="35"/>
        <v>3.7535883922386825E-3</v>
      </c>
      <c r="C230" s="31">
        <f t="shared" si="36"/>
        <v>0.787492473351739</v>
      </c>
      <c r="D230" s="31">
        <f t="shared" si="37"/>
        <v>1.0000000000000001E-5</v>
      </c>
      <c r="E230" s="31">
        <f t="shared" si="38"/>
        <v>7.8749247335173902E-6</v>
      </c>
      <c r="F230" s="1">
        <f t="shared" si="39"/>
        <v>8.2011136884052729E-6</v>
      </c>
      <c r="G230" s="1">
        <f t="shared" si="40"/>
        <v>8.3267589453529926E-6</v>
      </c>
      <c r="H230" s="1">
        <f t="shared" si="41"/>
        <v>8.3576123563362092E-6</v>
      </c>
      <c r="I230" s="1">
        <f t="shared" si="42"/>
        <v>8.3253375411146123E-6</v>
      </c>
      <c r="J230" s="1">
        <f t="shared" si="43"/>
        <v>8.3246282966579532E-6</v>
      </c>
      <c r="K230" s="1">
        <f t="shared" si="44"/>
        <v>8.3239191828718793E-6</v>
      </c>
      <c r="L230" s="1">
        <f t="shared" si="45"/>
        <v>8.3232101335318583E-6</v>
      </c>
      <c r="M230" s="1">
        <f t="shared" si="46"/>
        <v>8.3225011414617746E-6</v>
      </c>
      <c r="N230" s="1">
        <f t="shared" si="47"/>
        <v>8.3217922077020877E-6</v>
      </c>
      <c r="O230" s="1">
        <f t="shared" si="48"/>
        <v>8.3210833353729758E-6</v>
      </c>
      <c r="P230" s="1">
        <f t="shared" si="49"/>
        <v>8.3203745234274908E-6</v>
      </c>
    </row>
    <row r="231" spans="1:16" x14ac:dyDescent="0.2">
      <c r="A231" s="31">
        <f t="shared" si="51"/>
        <v>92</v>
      </c>
      <c r="B231" s="31">
        <f t="shared" ref="B231:B294" si="52">PA/(1+((A231-SH)/(0.5*AW))^2)+IN/(1+((A231-80)/(0.5*AW))^2)+HY*PA/(1+((A231-SH-3)/(0.5*AW))^2)</f>
        <v>3.1771493516315574E-3</v>
      </c>
      <c r="C231" s="31">
        <f t="shared" ref="C231:C239" si="53">10^((-B231)-BA)</f>
        <v>0.78853840604553072</v>
      </c>
      <c r="D231" s="31">
        <f t="shared" ref="D231:D239" si="54">EXP(-1*((A231)/LW)^2)+SL/100+NA*EXP(-1*((A231+60)/LW)^2)+HY*EXP(-1*((A231-3)/LW)^2)</f>
        <v>1.0000000000000001E-5</v>
      </c>
      <c r="E231" s="31">
        <f t="shared" ref="E231:E239" si="55">C231*D231</f>
        <v>7.8853840604553083E-6</v>
      </c>
      <c r="F231" s="1">
        <f t="shared" ref="F231:F239" si="56">$D231*10^((-(F$38/AW)/(1+(($A231-SH)/AW)^2)+IN/(1+(($A231-80)/AW)^2)+HY*PA/(1+((A$39-6)/AW)^2))-BA)</f>
        <v>8.1619021600019871E-6</v>
      </c>
      <c r="G231" s="1">
        <f t="shared" ref="G231:G239" si="57">$D231*10^((-(G$38/AW)/(1+(($A231-SH)/AW)^2)+IN/(1+(($A231-80)/AW)^2)+HY*PA/(1+((B$39-6)/AW)^2))-BA)</f>
        <v>8.2869620893278064E-6</v>
      </c>
      <c r="H231" s="1">
        <f t="shared" ref="H231:H239" si="58">$D231*10^((-(H$38/AW)/(1+(($A231-SH)/AW)^2)+IN/(1+(($A231-80)/AW)^2)+HY*PA/(1+((C$39-6)/AW)^2))-BA)</f>
        <v>8.3176835099158453E-6</v>
      </c>
      <c r="I231" s="1">
        <f t="shared" ref="I231:I239" si="59">$D231*10^((-(I$38/AW)/(1+(($A231-SH)/AW)^2)+IN/(1+(($A231-80)/AW)^2)+HY*PA/(1+((D$39-6)/AW)^2))-BA)</f>
        <v>8.2855782994666373E-6</v>
      </c>
      <c r="J231" s="1">
        <f t="shared" ref="J231:J239" si="60">$D231*10^((-(J$38/AW)/(1+(($A231-SH)/AW)^2)+IN/(1+(($A231-80)/AW)^2)+HY*PA/(1+((E$39-6)/AW)^2))-BA)</f>
        <v>8.2848878513363256E-6</v>
      </c>
      <c r="K231" s="1">
        <f t="shared" ref="K231:K239" si="61">$D231*10^((-(K$38/AW)/(1+(($A231-SH)/AW)^2)+IN/(1+(($A231-80)/AW)^2)+HY*PA/(1+((F$39-6)/AW)^2))-BA)</f>
        <v>8.2841975306560291E-6</v>
      </c>
      <c r="L231" s="1">
        <f t="shared" ref="L231:L239" si="62">$D231*10^((-(L$38/AW)/(1+(($A231-SH)/AW)^2)+IN/(1+(($A231-80)/AW)^2)+HY*PA/(1+((G$39-6)/AW)^2))-BA)</f>
        <v>8.2835072715178194E-6</v>
      </c>
      <c r="M231" s="1">
        <f t="shared" ref="M231:M239" si="63">$D231*10^((-(M$38/AW)/(1+(($A231-SH)/AW)^2)+IN/(1+(($A231-80)/AW)^2)+HY*PA/(1+((H$39-6)/AW)^2))-BA)</f>
        <v>8.2828170667801618E-6</v>
      </c>
      <c r="N231" s="1">
        <f t="shared" ref="N231:N239" si="64">$D231*10^((-(N$38/AW)/(1+(($A231-SH)/AW)^2)+IN/(1+(($A231-80)/AW)^2)+HY*PA/(1+((I$39-6)/AW)^2))-BA)</f>
        <v>8.2821269174788641E-6</v>
      </c>
      <c r="O231" s="1">
        <f t="shared" ref="O231:O239" si="65">$D231*10^((-(O$38/AW)/(1+(($A231-SH)/AW)^2)+IN/(1+(($A231-80)/AW)^2)+HY*PA/(1+((J$39-6)/AW)^2))-BA)</f>
        <v>8.2814368267195507E-6</v>
      </c>
      <c r="P231" s="1">
        <f t="shared" ref="P231:P239" si="66">$D231*10^((-(P$38/AW)/(1+(($A231-SH)/AW)^2)+IN/(1+(($A231-80)/AW)^2)+HY*PA/(1+((K$39-6)/AW)^2))-BA)</f>
        <v>8.2807467934605979E-6</v>
      </c>
    </row>
    <row r="232" spans="1:16" x14ac:dyDescent="0.2">
      <c r="A232" s="31">
        <f t="shared" ref="A232:A239" si="67">A231+1</f>
        <v>93</v>
      </c>
      <c r="B232" s="31">
        <f t="shared" si="52"/>
        <v>2.7257900756810084E-3</v>
      </c>
      <c r="C232" s="31">
        <f t="shared" si="53"/>
        <v>0.78935835461152226</v>
      </c>
      <c r="D232" s="31">
        <f t="shared" si="54"/>
        <v>1.0000000000000001E-5</v>
      </c>
      <c r="E232" s="31">
        <f t="shared" si="55"/>
        <v>7.8935835461152231E-6</v>
      </c>
      <c r="F232" s="1">
        <f t="shared" si="56"/>
        <v>8.130907830728213E-6</v>
      </c>
      <c r="G232" s="1">
        <f t="shared" si="57"/>
        <v>8.2555077098375808E-6</v>
      </c>
      <c r="H232" s="1">
        <f t="shared" si="58"/>
        <v>8.2861274351689152E-6</v>
      </c>
      <c r="I232" s="1">
        <f t="shared" si="59"/>
        <v>8.2541588820583506E-6</v>
      </c>
      <c r="J232" s="1">
        <f t="shared" si="60"/>
        <v>8.2534859058039408E-6</v>
      </c>
      <c r="K232" s="1">
        <f t="shared" si="61"/>
        <v>8.2528130540676772E-6</v>
      </c>
      <c r="L232" s="1">
        <f t="shared" si="62"/>
        <v>8.2521402611918889E-6</v>
      </c>
      <c r="M232" s="1">
        <f t="shared" si="63"/>
        <v>8.2514675200623887E-6</v>
      </c>
      <c r="N232" s="1">
        <f t="shared" si="64"/>
        <v>8.2507948317113538E-6</v>
      </c>
      <c r="O232" s="1">
        <f t="shared" si="65"/>
        <v>8.2501221992329601E-6</v>
      </c>
      <c r="P232" s="1">
        <f t="shared" si="66"/>
        <v>8.2494496215898243E-6</v>
      </c>
    </row>
    <row r="233" spans="1:16" x14ac:dyDescent="0.2">
      <c r="A233" s="31">
        <f t="shared" si="67"/>
        <v>94</v>
      </c>
      <c r="B233" s="31">
        <f t="shared" si="52"/>
        <v>2.3658106486807847E-3</v>
      </c>
      <c r="C233" s="31">
        <f t="shared" si="53"/>
        <v>0.79001291177795552</v>
      </c>
      <c r="D233" s="31">
        <f t="shared" si="54"/>
        <v>1.0000000000000001E-5</v>
      </c>
      <c r="E233" s="31">
        <f t="shared" si="55"/>
        <v>7.9001291177795554E-6</v>
      </c>
      <c r="F233" s="1">
        <f t="shared" si="56"/>
        <v>8.1060105814855254E-6</v>
      </c>
      <c r="G233" s="1">
        <f t="shared" si="57"/>
        <v>8.2302432667508791E-6</v>
      </c>
      <c r="H233" s="1">
        <f t="shared" si="58"/>
        <v>8.2607836765808522E-6</v>
      </c>
      <c r="I233" s="1">
        <f t="shared" si="59"/>
        <v>8.228927236718767E-6</v>
      </c>
      <c r="J233" s="1">
        <f t="shared" si="60"/>
        <v>8.2282706514694926E-6</v>
      </c>
      <c r="K233" s="1">
        <f t="shared" si="61"/>
        <v>8.2276141880456178E-6</v>
      </c>
      <c r="L233" s="1">
        <f t="shared" si="62"/>
        <v>8.2269577809904779E-6</v>
      </c>
      <c r="M233" s="1">
        <f t="shared" si="63"/>
        <v>8.2263014232118828E-6</v>
      </c>
      <c r="N233" s="1">
        <f t="shared" si="64"/>
        <v>8.2256451157391268E-6</v>
      </c>
      <c r="O233" s="1">
        <f t="shared" si="65"/>
        <v>8.2249888616572274E-6</v>
      </c>
      <c r="P233" s="1">
        <f t="shared" si="66"/>
        <v>8.2243326599322523E-6</v>
      </c>
    </row>
    <row r="234" spans="1:16" x14ac:dyDescent="0.2">
      <c r="A234" s="31">
        <f t="shared" si="67"/>
        <v>95</v>
      </c>
      <c r="B234" s="31">
        <f t="shared" si="52"/>
        <v>2.0741108647046227E-3</v>
      </c>
      <c r="C234" s="31">
        <f t="shared" si="53"/>
        <v>0.79054371291389369</v>
      </c>
      <c r="D234" s="31">
        <f t="shared" si="54"/>
        <v>1.0000000000000001E-5</v>
      </c>
      <c r="E234" s="31">
        <f t="shared" si="55"/>
        <v>7.905437129138938E-6</v>
      </c>
      <c r="F234" s="1">
        <f t="shared" si="56"/>
        <v>8.0857253642422324E-6</v>
      </c>
      <c r="G234" s="1">
        <f t="shared" si="57"/>
        <v>8.2096610063802659E-6</v>
      </c>
      <c r="H234" s="1">
        <f t="shared" si="58"/>
        <v>8.2401389399408554E-6</v>
      </c>
      <c r="I234" s="1">
        <f t="shared" si="59"/>
        <v>8.2083759591879572E-6</v>
      </c>
      <c r="J234" s="1">
        <f t="shared" si="60"/>
        <v>8.2077348585037646E-6</v>
      </c>
      <c r="K234" s="1">
        <f t="shared" si="61"/>
        <v>8.207093877154959E-6</v>
      </c>
      <c r="L234" s="1">
        <f t="shared" si="62"/>
        <v>8.2064529498486275E-6</v>
      </c>
      <c r="M234" s="1">
        <f t="shared" si="63"/>
        <v>8.2058120695105185E-6</v>
      </c>
      <c r="N234" s="1">
        <f t="shared" si="64"/>
        <v>8.2051712371676189E-6</v>
      </c>
      <c r="O234" s="1">
        <f t="shared" si="65"/>
        <v>8.2045304558975144E-6</v>
      </c>
      <c r="P234" s="1">
        <f t="shared" si="66"/>
        <v>8.2038897246691017E-6</v>
      </c>
    </row>
    <row r="235" spans="1:16" x14ac:dyDescent="0.2">
      <c r="A235" s="31">
        <f t="shared" si="67"/>
        <v>96</v>
      </c>
      <c r="B235" s="31">
        <f t="shared" si="52"/>
        <v>1.8344380637064443E-3</v>
      </c>
      <c r="C235" s="31">
        <f t="shared" si="53"/>
        <v>0.79098010832099097</v>
      </c>
      <c r="D235" s="31">
        <f t="shared" si="54"/>
        <v>1.0000000000000001E-5</v>
      </c>
      <c r="E235" s="31">
        <f t="shared" si="55"/>
        <v>7.9098010832099107E-6</v>
      </c>
      <c r="F235" s="1">
        <f t="shared" si="56"/>
        <v>8.0689891474533048E-6</v>
      </c>
      <c r="G235" s="1">
        <f t="shared" si="57"/>
        <v>8.1926816476057907E-6</v>
      </c>
      <c r="H235" s="1">
        <f t="shared" si="58"/>
        <v>8.223109981776923E-6</v>
      </c>
      <c r="I235" s="1">
        <f t="shared" si="59"/>
        <v>8.1914260257813793E-6</v>
      </c>
      <c r="J235" s="1">
        <f t="shared" si="60"/>
        <v>8.1907996317350887E-6</v>
      </c>
      <c r="K235" s="1">
        <f t="shared" si="61"/>
        <v>8.1901733547093728E-6</v>
      </c>
      <c r="L235" s="1">
        <f t="shared" si="62"/>
        <v>8.1895471295464051E-6</v>
      </c>
      <c r="M235" s="1">
        <f t="shared" si="63"/>
        <v>8.1889209491867624E-6</v>
      </c>
      <c r="N235" s="1">
        <f t="shared" si="64"/>
        <v>8.1882948146555307E-6</v>
      </c>
      <c r="O235" s="1">
        <f t="shared" si="65"/>
        <v>8.1876687290242107E-6</v>
      </c>
      <c r="P235" s="1">
        <f t="shared" si="66"/>
        <v>8.1870426912640571E-6</v>
      </c>
    </row>
    <row r="236" spans="1:16" x14ac:dyDescent="0.2">
      <c r="A236" s="31">
        <f t="shared" si="67"/>
        <v>97</v>
      </c>
      <c r="B236" s="31">
        <f t="shared" si="52"/>
        <v>1.6350939900971668E-3</v>
      </c>
      <c r="C236" s="31">
        <f t="shared" si="53"/>
        <v>0.79134325682158246</v>
      </c>
      <c r="D236" s="31">
        <f t="shared" si="54"/>
        <v>1.0000000000000001E-5</v>
      </c>
      <c r="E236" s="31">
        <f t="shared" si="55"/>
        <v>7.9134325682158256E-6</v>
      </c>
      <c r="F236" s="1">
        <f t="shared" si="56"/>
        <v>8.0550260075605257E-6</v>
      </c>
      <c r="G236" s="1">
        <f t="shared" si="57"/>
        <v>8.178517409472655E-6</v>
      </c>
      <c r="H236" s="1">
        <f t="shared" si="58"/>
        <v>8.2089061324008652E-6</v>
      </c>
      <c r="I236" s="1">
        <f t="shared" si="59"/>
        <v>8.1772898502973906E-6</v>
      </c>
      <c r="J236" s="1">
        <f t="shared" si="60"/>
        <v>8.1766774821869099E-6</v>
      </c>
      <c r="K236" s="1">
        <f t="shared" si="61"/>
        <v>8.1760652289359824E-6</v>
      </c>
      <c r="L236" s="1">
        <f t="shared" si="62"/>
        <v>8.1754530254994675E-6</v>
      </c>
      <c r="M236" s="1">
        <f t="shared" si="63"/>
        <v>8.1748408648303185E-6</v>
      </c>
      <c r="N236" s="1">
        <f t="shared" si="64"/>
        <v>8.1742287479520733E-6</v>
      </c>
      <c r="O236" s="1">
        <f t="shared" si="65"/>
        <v>8.173616677931169E-6</v>
      </c>
      <c r="P236" s="1">
        <f t="shared" si="66"/>
        <v>8.1730046537408559E-6</v>
      </c>
    </row>
    <row r="237" spans="1:16" x14ac:dyDescent="0.2">
      <c r="A237" s="31">
        <f t="shared" si="67"/>
        <v>98</v>
      </c>
      <c r="B237" s="31">
        <f t="shared" si="52"/>
        <v>1.4674880457616981E-3</v>
      </c>
      <c r="C237" s="31">
        <f t="shared" si="53"/>
        <v>0.79164871644899903</v>
      </c>
      <c r="D237" s="31">
        <f t="shared" si="54"/>
        <v>1.0000000000000001E-5</v>
      </c>
      <c r="E237" s="31">
        <f t="shared" si="55"/>
        <v>7.9164871644899907E-6</v>
      </c>
      <c r="F237" s="1">
        <f t="shared" si="56"/>
        <v>8.0432595618677106E-6</v>
      </c>
      <c r="G237" s="1">
        <f t="shared" si="57"/>
        <v>8.1665831043742077E-6</v>
      </c>
      <c r="H237" s="1">
        <f t="shared" si="58"/>
        <v>8.1969400615498105E-6</v>
      </c>
      <c r="I237" s="1">
        <f t="shared" si="59"/>
        <v>8.1653823961379468E-6</v>
      </c>
      <c r="J237" s="1">
        <f t="shared" si="60"/>
        <v>8.1647834486512009E-6</v>
      </c>
      <c r="K237" s="1">
        <f t="shared" si="61"/>
        <v>8.1641846139996942E-6</v>
      </c>
      <c r="L237" s="1">
        <f t="shared" si="62"/>
        <v>8.1635858272332352E-6</v>
      </c>
      <c r="M237" s="1">
        <f t="shared" si="63"/>
        <v>8.1629870813152145E-6</v>
      </c>
      <c r="N237" s="1">
        <f t="shared" si="64"/>
        <v>8.1623883772678806E-6</v>
      </c>
      <c r="O237" s="1">
        <f t="shared" si="65"/>
        <v>8.1617897181534304E-6</v>
      </c>
      <c r="P237" s="1">
        <f t="shared" si="66"/>
        <v>8.1611911029468134E-6</v>
      </c>
    </row>
    <row r="238" spans="1:16" x14ac:dyDescent="0.2">
      <c r="A238" s="31">
        <f t="shared" si="67"/>
        <v>99</v>
      </c>
      <c r="B238" s="31">
        <f t="shared" si="52"/>
        <v>1.3251985907358984E-3</v>
      </c>
      <c r="C238" s="31">
        <f t="shared" si="53"/>
        <v>0.79190812964443025</v>
      </c>
      <c r="D238" s="31">
        <f t="shared" si="54"/>
        <v>1.0000000000000001E-5</v>
      </c>
      <c r="E238" s="31">
        <f t="shared" si="55"/>
        <v>7.9190812964443027E-6</v>
      </c>
      <c r="F238" s="1">
        <f t="shared" si="56"/>
        <v>8.033254821978845E-6</v>
      </c>
      <c r="G238" s="1">
        <f t="shared" si="57"/>
        <v>8.1564371018810008E-6</v>
      </c>
      <c r="H238" s="1">
        <f t="shared" si="58"/>
        <v>8.1867685246970851E-6</v>
      </c>
      <c r="I238" s="1">
        <f t="shared" si="59"/>
        <v>8.1552621526667085E-6</v>
      </c>
      <c r="J238" s="1">
        <f t="shared" si="60"/>
        <v>8.1546760803003728E-6</v>
      </c>
      <c r="K238" s="1">
        <f t="shared" si="61"/>
        <v>8.1540901188677534E-6</v>
      </c>
      <c r="L238" s="1">
        <f t="shared" si="62"/>
        <v>8.1535042034993658E-6</v>
      </c>
      <c r="M238" s="1">
        <f t="shared" si="63"/>
        <v>8.1529183271674944E-6</v>
      </c>
      <c r="N238" s="1">
        <f t="shared" si="64"/>
        <v>8.1523324908933053E-6</v>
      </c>
      <c r="O238" s="1">
        <f t="shared" si="65"/>
        <v>8.1517466977354106E-6</v>
      </c>
      <c r="P238" s="1">
        <f t="shared" si="66"/>
        <v>8.1511609466702101E-6</v>
      </c>
    </row>
    <row r="239" spans="1:16" x14ac:dyDescent="0.2">
      <c r="A239" s="31">
        <f t="shared" si="67"/>
        <v>100</v>
      </c>
      <c r="B239" s="31">
        <f t="shared" si="52"/>
        <v>1.2033485467030332E-3</v>
      </c>
      <c r="C239" s="31">
        <f t="shared" si="53"/>
        <v>0.79213034655582504</v>
      </c>
      <c r="D239" s="31">
        <f t="shared" si="54"/>
        <v>1.0000000000000001E-5</v>
      </c>
      <c r="E239" s="31">
        <f t="shared" si="55"/>
        <v>7.9213034655582507E-6</v>
      </c>
      <c r="F239" s="1">
        <f t="shared" si="56"/>
        <v>8.0246787703007588E-6</v>
      </c>
      <c r="G239" s="1">
        <f t="shared" si="57"/>
        <v>8.1477413020751937E-6</v>
      </c>
      <c r="H239" s="1">
        <f t="shared" si="58"/>
        <v>8.1780521888974029E-6</v>
      </c>
      <c r="I239" s="1">
        <f t="shared" si="59"/>
        <v>8.1465911170155176E-6</v>
      </c>
      <c r="J239" s="1">
        <f t="shared" si="60"/>
        <v>8.146017422722505E-6</v>
      </c>
      <c r="K239" s="1">
        <f t="shared" si="61"/>
        <v>8.1454438375729031E-6</v>
      </c>
      <c r="L239" s="1">
        <f t="shared" si="62"/>
        <v>8.144870296766389E-6</v>
      </c>
      <c r="M239" s="1">
        <f t="shared" si="63"/>
        <v>8.1442967932828741E-6</v>
      </c>
      <c r="N239" s="1">
        <f t="shared" si="64"/>
        <v>8.1437233281426128E-6</v>
      </c>
      <c r="O239" s="1">
        <f t="shared" si="65"/>
        <v>8.143149904401158E-6</v>
      </c>
      <c r="P239" s="1">
        <f t="shared" si="66"/>
        <v>8.1425765210361781E-6</v>
      </c>
    </row>
    <row r="240" spans="1:16" x14ac:dyDescent="0.2">
      <c r="E240" s="1" t="s">
        <v>27</v>
      </c>
      <c r="F240" s="1">
        <f t="shared" ref="F240:P240" si="68">SUM(F39:F239)</f>
        <v>1.6924438640917401</v>
      </c>
      <c r="G240" s="1">
        <f t="shared" si="68"/>
        <v>1.6183320527125127</v>
      </c>
      <c r="H240" s="1">
        <f t="shared" si="68"/>
        <v>1.5304233114124273</v>
      </c>
      <c r="I240" s="1">
        <f t="shared" si="68"/>
        <v>1.437025264414417</v>
      </c>
      <c r="J240" s="1">
        <f t="shared" si="68"/>
        <v>1.3550782036620121</v>
      </c>
      <c r="K240" s="1">
        <f t="shared" si="68"/>
        <v>1.2784288652326778</v>
      </c>
      <c r="L240" s="1">
        <f t="shared" si="68"/>
        <v>1.2067290208196713</v>
      </c>
      <c r="M240" s="1">
        <f t="shared" si="68"/>
        <v>1.1396536445095007</v>
      </c>
      <c r="N240" s="1">
        <f t="shared" si="68"/>
        <v>1.076899342245476</v>
      </c>
      <c r="O240" s="1">
        <f t="shared" si="68"/>
        <v>1.018182895442131</v>
      </c>
      <c r="P240" s="1">
        <f t="shared" si="68"/>
        <v>0.96323990368922641</v>
      </c>
    </row>
    <row r="241" spans="1:19" x14ac:dyDescent="0.2">
      <c r="E241" s="1" t="s">
        <v>28</v>
      </c>
      <c r="F241" s="37">
        <f t="shared" ref="F241:P241" si="69">LOG10(MIZ/F240)-CA</f>
        <v>-1.1656926522768701E-2</v>
      </c>
      <c r="G241" s="37">
        <f t="shared" si="69"/>
        <v>7.7897102972664806E-3</v>
      </c>
      <c r="H241" s="37">
        <f t="shared" si="69"/>
        <v>3.2045773910776787E-2</v>
      </c>
      <c r="I241" s="37">
        <f t="shared" si="69"/>
        <v>5.9392942600469817E-2</v>
      </c>
      <c r="J241" s="37">
        <f t="shared" si="69"/>
        <v>8.4892986414320137E-2</v>
      </c>
      <c r="K241" s="37">
        <f t="shared" si="69"/>
        <v>0.11018077827969919</v>
      </c>
      <c r="L241" s="37">
        <f t="shared" si="69"/>
        <v>0.13524758887909225</v>
      </c>
      <c r="M241" s="37">
        <f t="shared" si="69"/>
        <v>0.16008446247957131</v>
      </c>
      <c r="N241" s="37">
        <f t="shared" si="69"/>
        <v>0.1846822344545736</v>
      </c>
      <c r="O241" s="37">
        <f t="shared" si="69"/>
        <v>0.20903154914974614</v>
      </c>
      <c r="P241" s="37">
        <f t="shared" si="69"/>
        <v>0.23312288055432623</v>
      </c>
    </row>
    <row r="242" spans="1:19" x14ac:dyDescent="0.2">
      <c r="E242" s="1" t="s">
        <v>66</v>
      </c>
      <c r="F242" s="37">
        <f t="shared" ref="F242:P242" si="70">(F241-Intercept)/slope</f>
        <v>1.3224888687274314E-2</v>
      </c>
      <c r="G242" s="37">
        <f t="shared" si="70"/>
        <v>9.1337708539115464E-2</v>
      </c>
      <c r="H242" s="37">
        <f t="shared" si="70"/>
        <v>0.18876892736071024</v>
      </c>
      <c r="I242" s="37">
        <f t="shared" si="70"/>
        <v>0.2986164285551115</v>
      </c>
      <c r="J242" s="37">
        <f t="shared" si="70"/>
        <v>0.40104443947950863</v>
      </c>
      <c r="K242" s="37">
        <f t="shared" si="70"/>
        <v>0.50261988148067394</v>
      </c>
      <c r="L242" s="37">
        <f t="shared" si="70"/>
        <v>0.6033076908294509</v>
      </c>
      <c r="M242" s="37">
        <f t="shared" si="70"/>
        <v>0.70307189433626904</v>
      </c>
      <c r="N242" s="37">
        <f t="shared" si="70"/>
        <v>0.80187567973223373</v>
      </c>
      <c r="O242" s="37">
        <f t="shared" si="70"/>
        <v>0.89968146743225619</v>
      </c>
      <c r="P242" s="37">
        <f t="shared" si="70"/>
        <v>0.99645099356739608</v>
      </c>
    </row>
    <row r="243" spans="1:19" x14ac:dyDescent="0.2">
      <c r="E243" s="1" t="s">
        <v>29</v>
      </c>
      <c r="F243" s="40">
        <f t="shared" ref="F243:P243" si="71">(F242-F38)/MAX($F38:$P38)</f>
        <v>1.3224888687274316E-2</v>
      </c>
      <c r="G243" s="41">
        <f t="shared" si="71"/>
        <v>-8.6622914608845431E-3</v>
      </c>
      <c r="H243" s="40">
        <f t="shared" si="71"/>
        <v>-1.123107263928977E-2</v>
      </c>
      <c r="I243" s="40">
        <f t="shared" si="71"/>
        <v>-1.383571444888543E-3</v>
      </c>
      <c r="J243" s="40">
        <f t="shared" si="71"/>
        <v>1.0444394795086078E-3</v>
      </c>
      <c r="K243" s="40">
        <f t="shared" si="71"/>
        <v>2.6198814806739361E-3</v>
      </c>
      <c r="L243" s="40">
        <f t="shared" si="71"/>
        <v>3.3076908294509271E-3</v>
      </c>
      <c r="M243" s="40">
        <f t="shared" si="71"/>
        <v>3.071894336269088E-3</v>
      </c>
      <c r="N243" s="40">
        <f t="shared" si="71"/>
        <v>1.8756797322337928E-3</v>
      </c>
      <c r="O243" s="40">
        <f t="shared" si="71"/>
        <v>-3.1853256774372346E-4</v>
      </c>
      <c r="P243" s="40">
        <f t="shared" si="71"/>
        <v>-3.5490064326038078E-3</v>
      </c>
      <c r="Q243" s="32">
        <f>STDEV(F243:P243)</f>
        <v>6.5002408191164995E-3</v>
      </c>
    </row>
    <row r="244" spans="1:19" x14ac:dyDescent="0.2">
      <c r="D244" s="1" t="s">
        <v>68</v>
      </c>
      <c r="E244" s="37">
        <f>slope</f>
        <v>0.24895576496815991</v>
      </c>
      <c r="F244" s="37">
        <f>Intercept</f>
        <v>-1.4949338802527842E-2</v>
      </c>
      <c r="Q244" s="32"/>
    </row>
    <row r="245" spans="1:19" x14ac:dyDescent="0.2">
      <c r="D245" s="1" t="s">
        <v>69</v>
      </c>
      <c r="E245" s="37">
        <f t="array" ref="E245:F245">LINEST(F241:P241,F38:P38,0,0)</f>
        <v>0.22759956667883444</v>
      </c>
      <c r="F245" s="37">
        <v>0</v>
      </c>
      <c r="Q245" s="32"/>
    </row>
    <row r="246" spans="1:19" x14ac:dyDescent="0.2">
      <c r="E246" s="1" t="s">
        <v>67</v>
      </c>
      <c r="F246" s="37">
        <f t="shared" ref="F246:P246" si="72">F241/slope0</f>
        <v>-5.1216822126984897E-2</v>
      </c>
      <c r="G246" s="39">
        <f t="shared" si="72"/>
        <v>3.4225505834369778E-2</v>
      </c>
      <c r="H246" s="37">
        <f t="shared" si="72"/>
        <v>0.14079892320707513</v>
      </c>
      <c r="I246" s="37">
        <f t="shared" si="72"/>
        <v>0.26095367169252631</v>
      </c>
      <c r="J246" s="37">
        <f t="shared" si="72"/>
        <v>0.3729927418276352</v>
      </c>
      <c r="K246" s="37">
        <f t="shared" si="72"/>
        <v>0.48409924450855918</v>
      </c>
      <c r="L246" s="37">
        <f t="shared" si="72"/>
        <v>0.59423482589463805</v>
      </c>
      <c r="M246" s="37">
        <f t="shared" si="72"/>
        <v>0.70336013734800451</v>
      </c>
      <c r="N246" s="37">
        <f t="shared" si="72"/>
        <v>0.81143491241869781</v>
      </c>
      <c r="O246" s="37">
        <f t="shared" si="72"/>
        <v>0.91841804534149396</v>
      </c>
      <c r="P246" s="37">
        <f t="shared" si="72"/>
        <v>1.0242676818593672</v>
      </c>
      <c r="Q246" s="32"/>
    </row>
    <row r="247" spans="1:19" x14ac:dyDescent="0.2">
      <c r="E247" s="1" t="s">
        <v>29</v>
      </c>
      <c r="F247" s="32">
        <f t="shared" ref="F247:P247" si="73">(F246-F38)/MAX($F38:$P38)</f>
        <v>-5.1216822126984904E-2</v>
      </c>
      <c r="G247" s="32">
        <f t="shared" si="73"/>
        <v>-6.5774494165630235E-2</v>
      </c>
      <c r="H247" s="32">
        <f>(H246-H38)/MAX($F38:$P38)</f>
        <v>-5.9201076792924891E-2</v>
      </c>
      <c r="I247" s="32">
        <f t="shared" si="73"/>
        <v>-3.9046328307473739E-2</v>
      </c>
      <c r="J247" s="32">
        <f t="shared" si="73"/>
        <v>-2.7007258172364827E-2</v>
      </c>
      <c r="K247" s="32">
        <f t="shared" si="73"/>
        <v>-1.5900755491440825E-2</v>
      </c>
      <c r="L247" s="32">
        <f t="shared" si="73"/>
        <v>-5.7651741053619263E-3</v>
      </c>
      <c r="M247" s="32">
        <f t="shared" si="73"/>
        <v>3.3601373480045553E-3</v>
      </c>
      <c r="N247" s="32">
        <f t="shared" si="73"/>
        <v>1.1434912418697875E-2</v>
      </c>
      <c r="O247" s="32">
        <f t="shared" si="73"/>
        <v>1.8418045341494053E-2</v>
      </c>
      <c r="P247" s="32">
        <f t="shared" si="73"/>
        <v>2.4267681859367344E-2</v>
      </c>
      <c r="Q247" s="32">
        <f>STDEV(F247:P247)</f>
        <v>3.192256730441289E-2</v>
      </c>
      <c r="S247" s="37">
        <f>MAX($F38:$P38)</f>
        <v>0.99999999999999989</v>
      </c>
    </row>
    <row r="253" spans="1:19" x14ac:dyDescent="0.2">
      <c r="A253" s="31">
        <v>-10</v>
      </c>
      <c r="B253" s="31">
        <f t="shared" ref="B253:B316" si="74">PA/(1+((A253-SH)/(0.5*AW))^2)+IN/(1+((A253-80)/(0.5*AW))^2)+HY*PA/(1+((A253-SH-3)/(0.5*AW))^2)</f>
        <v>6.5190430398868451E-3</v>
      </c>
      <c r="C253" s="31">
        <f t="shared" ref="C253:C316" si="75">10^((-B253)-BA)</f>
        <v>0.78249389335016029</v>
      </c>
      <c r="D253" s="31">
        <f t="shared" ref="D253:D316" si="76">EXP(-1*((A253)/LW)^2)+SL/100+NA*EXP(-1*((A253+60)/LW)^2)+HY*EXP(-1*((A253-3)/LW)^2)</f>
        <v>1.0000000000000001E-5</v>
      </c>
      <c r="E253" s="31">
        <f t="shared" ref="E253:E316" si="77">C253*D253</f>
        <v>7.8249389335016035E-6</v>
      </c>
      <c r="F253"/>
      <c r="G253"/>
      <c r="H253"/>
      <c r="I253"/>
      <c r="J253"/>
      <c r="K253"/>
      <c r="L253"/>
      <c r="M253"/>
      <c r="N253"/>
      <c r="O253"/>
      <c r="P253"/>
    </row>
    <row r="254" spans="1:19" x14ac:dyDescent="0.2">
      <c r="A254" s="31">
        <f t="shared" ref="A254:A285" si="78">A253+0.1</f>
        <v>-9.9</v>
      </c>
      <c r="B254" s="31">
        <f t="shared" si="74"/>
        <v>6.6346490141030515E-3</v>
      </c>
      <c r="C254" s="31">
        <f t="shared" si="75"/>
        <v>0.7822856269924785</v>
      </c>
      <c r="D254" s="31">
        <f t="shared" si="76"/>
        <v>1.0000000000000001E-5</v>
      </c>
      <c r="E254" s="31">
        <f t="shared" si="77"/>
        <v>7.8228562699247861E-6</v>
      </c>
      <c r="F254"/>
      <c r="G254"/>
      <c r="H254"/>
      <c r="I254"/>
      <c r="J254"/>
      <c r="K254"/>
      <c r="L254"/>
      <c r="M254"/>
      <c r="N254"/>
      <c r="O254"/>
      <c r="P254"/>
    </row>
    <row r="255" spans="1:19" x14ac:dyDescent="0.2">
      <c r="A255" s="31">
        <f t="shared" si="78"/>
        <v>-9.8000000000000007</v>
      </c>
      <c r="B255" s="31">
        <f t="shared" si="74"/>
        <v>6.7533662055993156E-3</v>
      </c>
      <c r="C255" s="31">
        <f t="shared" si="75"/>
        <v>0.78207181340699361</v>
      </c>
      <c r="D255" s="31">
        <f t="shared" si="76"/>
        <v>1.0000000000000001E-5</v>
      </c>
      <c r="E255" s="31">
        <f t="shared" si="77"/>
        <v>7.8207181340699372E-6</v>
      </c>
      <c r="F255"/>
      <c r="G255"/>
      <c r="H255"/>
      <c r="I255"/>
      <c r="J255"/>
      <c r="K255"/>
      <c r="L255"/>
      <c r="M255"/>
      <c r="N255"/>
      <c r="O255"/>
      <c r="P255"/>
    </row>
    <row r="256" spans="1:19" x14ac:dyDescent="0.2">
      <c r="A256" s="31">
        <f t="shared" si="78"/>
        <v>-9.7000000000000011</v>
      </c>
      <c r="B256" s="31">
        <f t="shared" si="74"/>
        <v>6.8753068366413234E-3</v>
      </c>
      <c r="C256" s="31">
        <f t="shared" si="75"/>
        <v>0.78185225514121515</v>
      </c>
      <c r="D256" s="31">
        <f t="shared" si="76"/>
        <v>1.0000000000000001E-5</v>
      </c>
      <c r="E256" s="31">
        <f t="shared" si="77"/>
        <v>7.8185225514121518E-6</v>
      </c>
      <c r="F256"/>
      <c r="G256"/>
      <c r="H256"/>
      <c r="I256"/>
      <c r="J256"/>
      <c r="K256"/>
      <c r="L256"/>
      <c r="M256"/>
      <c r="N256"/>
      <c r="O256"/>
      <c r="P256"/>
    </row>
    <row r="257" spans="1:16" x14ac:dyDescent="0.2">
      <c r="A257" s="31">
        <f t="shared" si="78"/>
        <v>-9.6000000000000014</v>
      </c>
      <c r="B257" s="31">
        <f t="shared" si="74"/>
        <v>7.0005882085158308E-3</v>
      </c>
      <c r="C257" s="31">
        <f t="shared" si="75"/>
        <v>0.78162674595222281</v>
      </c>
      <c r="D257" s="31">
        <f t="shared" si="76"/>
        <v>1.0000000000000001E-5</v>
      </c>
      <c r="E257" s="31">
        <f t="shared" si="77"/>
        <v>7.8162674595222295E-6</v>
      </c>
      <c r="F257"/>
      <c r="G257"/>
      <c r="H257"/>
      <c r="I257"/>
      <c r="J257"/>
      <c r="K257"/>
      <c r="L257"/>
      <c r="M257"/>
      <c r="N257"/>
      <c r="O257"/>
      <c r="P257"/>
    </row>
    <row r="258" spans="1:16" x14ac:dyDescent="0.2">
      <c r="A258" s="31">
        <f t="shared" si="78"/>
        <v>-9.5000000000000018</v>
      </c>
      <c r="B258" s="31">
        <f t="shared" si="74"/>
        <v>7.1293329781971747E-3</v>
      </c>
      <c r="C258" s="31">
        <f t="shared" si="75"/>
        <v>0.78139507033733879</v>
      </c>
      <c r="D258" s="31">
        <f t="shared" si="76"/>
        <v>1.0000000000000001E-5</v>
      </c>
      <c r="E258" s="31">
        <f t="shared" si="77"/>
        <v>7.8139507033733879E-6</v>
      </c>
      <c r="F258"/>
      <c r="G258"/>
      <c r="H258"/>
      <c r="I258"/>
      <c r="J258"/>
      <c r="K258"/>
      <c r="L258"/>
      <c r="M258"/>
      <c r="N258"/>
      <c r="O258"/>
      <c r="P258"/>
    </row>
    <row r="259" spans="1:16" x14ac:dyDescent="0.2">
      <c r="A259" s="31">
        <f t="shared" si="78"/>
        <v>-9.4000000000000021</v>
      </c>
      <c r="B259" s="31">
        <f t="shared" si="74"/>
        <v>7.2616694526352471E-3</v>
      </c>
      <c r="C259" s="31">
        <f t="shared" si="75"/>
        <v>0.78115700303561997</v>
      </c>
      <c r="D259" s="31">
        <f t="shared" si="76"/>
        <v>1.0000000000000001E-5</v>
      </c>
      <c r="E259" s="31">
        <f t="shared" si="77"/>
        <v>7.8115700303562E-6</v>
      </c>
      <c r="F259"/>
      <c r="G259"/>
      <c r="H259"/>
      <c r="I259"/>
      <c r="J259"/>
      <c r="K259"/>
      <c r="L259"/>
      <c r="M259"/>
      <c r="N259"/>
      <c r="O259"/>
      <c r="P259"/>
    </row>
    <row r="260" spans="1:16" x14ac:dyDescent="0.2">
      <c r="A260" s="31">
        <f t="shared" si="78"/>
        <v>-9.3000000000000025</v>
      </c>
      <c r="B260" s="31">
        <f t="shared" si="74"/>
        <v>7.3977319019494382E-3</v>
      </c>
      <c r="C260" s="31">
        <f t="shared" si="75"/>
        <v>0.78091230849810722</v>
      </c>
      <c r="D260" s="31">
        <f t="shared" si="76"/>
        <v>1.0000000000000001E-5</v>
      </c>
      <c r="E260" s="31">
        <f t="shared" si="77"/>
        <v>7.8091230849810732E-6</v>
      </c>
      <c r="F260"/>
      <c r="G260"/>
      <c r="H260"/>
      <c r="I260"/>
      <c r="J260"/>
      <c r="K260"/>
      <c r="L260"/>
      <c r="M260"/>
      <c r="N260"/>
      <c r="O260"/>
      <c r="P260"/>
    </row>
    <row r="261" spans="1:16" x14ac:dyDescent="0.2">
      <c r="A261" s="31">
        <f t="shared" si="78"/>
        <v>-9.2000000000000028</v>
      </c>
      <c r="B261" s="31">
        <f t="shared" si="74"/>
        <v>7.5376608929183199E-3</v>
      </c>
      <c r="C261" s="31">
        <f t="shared" si="75"/>
        <v>0.78066074032459731</v>
      </c>
      <c r="D261" s="31">
        <f t="shared" si="76"/>
        <v>1.0000000000000001E-5</v>
      </c>
      <c r="E261" s="31">
        <f t="shared" si="77"/>
        <v>7.8066074032459739E-6</v>
      </c>
      <c r="F261"/>
      <c r="G261"/>
      <c r="H261"/>
      <c r="I261"/>
      <c r="J261"/>
      <c r="K261"/>
      <c r="L261"/>
      <c r="M261"/>
      <c r="N261"/>
      <c r="O261"/>
      <c r="P261"/>
    </row>
    <row r="262" spans="1:16" x14ac:dyDescent="0.2">
      <c r="A262" s="31">
        <f t="shared" si="78"/>
        <v>-9.1000000000000032</v>
      </c>
      <c r="B262" s="31">
        <f t="shared" si="74"/>
        <v>7.6816036442699433E-3</v>
      </c>
      <c r="C262" s="31">
        <f t="shared" si="75"/>
        <v>0.78040204066453445</v>
      </c>
      <c r="D262" s="31">
        <f t="shared" si="76"/>
        <v>1.0000000000000001E-5</v>
      </c>
      <c r="E262" s="31">
        <f t="shared" si="77"/>
        <v>7.8040204066453458E-6</v>
      </c>
      <c r="F262"/>
      <c r="G262"/>
      <c r="H262"/>
      <c r="I262"/>
      <c r="J262"/>
      <c r="K262"/>
      <c r="L262"/>
      <c r="M262"/>
      <c r="N262"/>
      <c r="O262"/>
      <c r="P262"/>
    </row>
    <row r="263" spans="1:16" x14ac:dyDescent="0.2">
      <c r="A263" s="31">
        <f t="shared" si="78"/>
        <v>-9.0000000000000036</v>
      </c>
      <c r="B263" s="31">
        <f t="shared" si="74"/>
        <v>7.8297144054030234E-3</v>
      </c>
      <c r="C263" s="31">
        <f t="shared" si="75"/>
        <v>0.78013593957941596</v>
      </c>
      <c r="D263" s="31">
        <f t="shared" si="76"/>
        <v>1.0000000000000001E-5</v>
      </c>
      <c r="E263" s="31">
        <f t="shared" si="77"/>
        <v>7.80135939579416E-6</v>
      </c>
      <c r="F263"/>
      <c r="G263"/>
      <c r="H263"/>
      <c r="I263"/>
      <c r="J263"/>
      <c r="K263"/>
      <c r="L263"/>
      <c r="M263"/>
      <c r="N263"/>
      <c r="O263"/>
      <c r="P263"/>
    </row>
    <row r="264" spans="1:16" x14ac:dyDescent="0.2">
      <c r="A264" s="31">
        <f t="shared" si="78"/>
        <v>-8.9000000000000039</v>
      </c>
      <c r="B264" s="31">
        <f t="shared" si="74"/>
        <v>7.9821548603065274E-3</v>
      </c>
      <c r="C264" s="31">
        <f t="shared" si="75"/>
        <v>0.77986215436390327</v>
      </c>
      <c r="D264" s="31">
        <f t="shared" si="76"/>
        <v>1.0000000000000001E-5</v>
      </c>
      <c r="E264" s="31">
        <f t="shared" si="77"/>
        <v>7.7986215436390331E-6</v>
      </c>
      <c r="F264"/>
      <c r="G264"/>
      <c r="H264"/>
      <c r="I264"/>
      <c r="J264"/>
      <c r="K264"/>
      <c r="L264"/>
      <c r="M264"/>
      <c r="N264"/>
      <c r="O264"/>
      <c r="P264"/>
    </row>
    <row r="265" spans="1:16" x14ac:dyDescent="0.2">
      <c r="A265" s="31">
        <f t="shared" si="78"/>
        <v>-8.8000000000000043</v>
      </c>
      <c r="B265" s="31">
        <f t="shared" si="74"/>
        <v>8.1390945585951228E-3</v>
      </c>
      <c r="C265" s="31">
        <f t="shared" si="75"/>
        <v>0.77958038882259317</v>
      </c>
      <c r="D265" s="31">
        <f t="shared" si="76"/>
        <v>1.0000000000000001E-5</v>
      </c>
      <c r="E265" s="31">
        <f t="shared" si="77"/>
        <v>7.7958038882259322E-6</v>
      </c>
      <c r="F265"/>
      <c r="G265"/>
      <c r="H265"/>
      <c r="I265"/>
      <c r="J265"/>
      <c r="K265"/>
      <c r="L265"/>
      <c r="M265"/>
      <c r="N265"/>
      <c r="O265"/>
      <c r="P265"/>
    </row>
    <row r="266" spans="1:16" x14ac:dyDescent="0.2">
      <c r="A266" s="31">
        <f t="shared" si="78"/>
        <v>-8.7000000000000046</v>
      </c>
      <c r="B266" s="31">
        <f t="shared" si="74"/>
        <v>8.3007113757419364E-3</v>
      </c>
      <c r="C266" s="31">
        <f t="shared" si="75"/>
        <v>0.77929033249916069</v>
      </c>
      <c r="D266" s="31">
        <f t="shared" si="76"/>
        <v>1.0000000000000001E-5</v>
      </c>
      <c r="E266" s="31">
        <f t="shared" si="77"/>
        <v>7.7929033249916081E-6</v>
      </c>
      <c r="F266"/>
      <c r="G266"/>
      <c r="H266"/>
      <c r="I266"/>
      <c r="J266"/>
      <c r="K266"/>
      <c r="L266"/>
      <c r="M266"/>
      <c r="N266"/>
      <c r="O266"/>
      <c r="P266"/>
    </row>
    <row r="267" spans="1:16" x14ac:dyDescent="0.2">
      <c r="A267" s="31">
        <f t="shared" si="78"/>
        <v>-8.600000000000005</v>
      </c>
      <c r="B267" s="31">
        <f t="shared" si="74"/>
        <v>8.4671920047698114E-3</v>
      </c>
      <c r="C267" s="31">
        <f t="shared" si="75"/>
        <v>0.77899165985430441</v>
      </c>
      <c r="D267" s="31">
        <f t="shared" si="76"/>
        <v>1.0000000000000001E-5</v>
      </c>
      <c r="E267" s="31">
        <f t="shared" si="77"/>
        <v>7.7899165985430455E-6</v>
      </c>
      <c r="F267"/>
      <c r="G267"/>
      <c r="H267"/>
      <c r="I267"/>
      <c r="J267"/>
      <c r="K267"/>
      <c r="L267"/>
      <c r="M267"/>
      <c r="N267"/>
      <c r="O267"/>
      <c r="P267"/>
    </row>
    <row r="268" spans="1:16" x14ac:dyDescent="0.2">
      <c r="A268" s="31">
        <f t="shared" si="78"/>
        <v>-8.5000000000000053</v>
      </c>
      <c r="B268" s="31">
        <f t="shared" si="74"/>
        <v>8.6387324818589985E-3</v>
      </c>
      <c r="C268" s="31">
        <f t="shared" si="75"/>
        <v>0.77868402938863746</v>
      </c>
      <c r="D268" s="31">
        <f t="shared" si="76"/>
        <v>1.0000000000000001E-5</v>
      </c>
      <c r="E268" s="31">
        <f t="shared" si="77"/>
        <v>7.786840293886376E-6</v>
      </c>
      <c r="F268"/>
      <c r="G268"/>
      <c r="H268"/>
      <c r="I268"/>
      <c r="J268"/>
      <c r="K268"/>
      <c r="L268"/>
      <c r="M268"/>
      <c r="N268"/>
      <c r="O268"/>
      <c r="P268"/>
    </row>
    <row r="269" spans="1:16" x14ac:dyDescent="0.2">
      <c r="A269" s="31">
        <f t="shared" si="78"/>
        <v>-8.4000000000000057</v>
      </c>
      <c r="B269" s="31">
        <f t="shared" si="74"/>
        <v>8.8155387485450536E-3</v>
      </c>
      <c r="C269" s="31">
        <f t="shared" si="75"/>
        <v>0.77836708270633082</v>
      </c>
      <c r="D269" s="31">
        <f t="shared" si="76"/>
        <v>1.0000000000000001E-5</v>
      </c>
      <c r="E269" s="31">
        <f t="shared" si="77"/>
        <v>7.7836708270633079E-6</v>
      </c>
      <c r="F269"/>
      <c r="G269"/>
      <c r="H269"/>
      <c r="I269"/>
      <c r="J269"/>
      <c r="K269"/>
      <c r="L269"/>
      <c r="M269"/>
      <c r="N269"/>
      <c r="O269"/>
      <c r="P269"/>
    </row>
    <row r="270" spans="1:16" x14ac:dyDescent="0.2">
      <c r="A270" s="31">
        <f t="shared" si="78"/>
        <v>-8.300000000000006</v>
      </c>
      <c r="B270" s="31">
        <f t="shared" si="74"/>
        <v>8.9978272534174935E-3</v>
      </c>
      <c r="C270" s="31">
        <f t="shared" si="75"/>
        <v>0.77804044351497104</v>
      </c>
      <c r="D270" s="31">
        <f t="shared" si="76"/>
        <v>1.0000000000000001E-5</v>
      </c>
      <c r="E270" s="31">
        <f t="shared" si="77"/>
        <v>7.7804044351497107E-6</v>
      </c>
      <c r="F270"/>
      <c r="G270"/>
      <c r="H270"/>
      <c r="I270"/>
      <c r="J270"/>
      <c r="K270"/>
      <c r="L270"/>
      <c r="M270"/>
      <c r="N270"/>
      <c r="O270"/>
      <c r="P270"/>
    </row>
    <row r="271" spans="1:16" x14ac:dyDescent="0.2">
      <c r="A271" s="31">
        <f t="shared" si="78"/>
        <v>-8.2000000000000064</v>
      </c>
      <c r="B271" s="31">
        <f t="shared" si="74"/>
        <v>9.185825596489847E-3</v>
      </c>
      <c r="C271" s="31">
        <f t="shared" si="75"/>
        <v>0.77770371655669968</v>
      </c>
      <c r="D271" s="31">
        <f t="shared" si="76"/>
        <v>1.0000000000000001E-5</v>
      </c>
      <c r="E271" s="31">
        <f t="shared" si="77"/>
        <v>7.7770371655669974E-6</v>
      </c>
      <c r="F271"/>
      <c r="G271"/>
      <c r="H271"/>
      <c r="I271"/>
      <c r="J271"/>
      <c r="K271"/>
      <c r="L271"/>
      <c r="M271"/>
      <c r="N271"/>
      <c r="O271"/>
      <c r="P271"/>
    </row>
    <row r="272" spans="1:16" x14ac:dyDescent="0.2">
      <c r="A272" s="31">
        <f t="shared" si="78"/>
        <v>-8.1000000000000068</v>
      </c>
      <c r="B272" s="31">
        <f t="shared" si="74"/>
        <v>9.3797732196974227E-3</v>
      </c>
      <c r="C272" s="31">
        <f t="shared" si="75"/>
        <v>0.77735648646528022</v>
      </c>
      <c r="D272" s="31">
        <f t="shared" si="76"/>
        <v>1.0000000000000001E-5</v>
      </c>
      <c r="E272" s="31">
        <f t="shared" si="77"/>
        <v>7.7735648646528024E-6</v>
      </c>
      <c r="F272"/>
      <c r="G272"/>
      <c r="H272"/>
      <c r="I272"/>
      <c r="J272"/>
      <c r="K272"/>
      <c r="L272"/>
      <c r="M272"/>
      <c r="N272"/>
      <c r="O272"/>
      <c r="P272"/>
    </row>
    <row r="273" spans="1:16" x14ac:dyDescent="0.2">
      <c r="A273" s="31">
        <f t="shared" si="78"/>
        <v>-8.0000000000000071</v>
      </c>
      <c r="B273" s="31">
        <f t="shared" si="74"/>
        <v>9.5799221472934425E-3</v>
      </c>
      <c r="C273" s="31">
        <f t="shared" si="75"/>
        <v>0.77699831654327678</v>
      </c>
      <c r="D273" s="31">
        <f t="shared" si="76"/>
        <v>1.0000000000000001E-5</v>
      </c>
      <c r="E273" s="31">
        <f t="shared" si="77"/>
        <v>7.7699831654327686E-6</v>
      </c>
      <c r="F273"/>
      <c r="G273"/>
      <c r="H273"/>
      <c r="I273"/>
      <c r="J273"/>
      <c r="K273"/>
      <c r="L273"/>
      <c r="M273"/>
      <c r="N273"/>
      <c r="O273"/>
      <c r="P273"/>
    </row>
    <row r="274" spans="1:16" x14ac:dyDescent="0.2">
      <c r="A274" s="31">
        <f t="shared" si="78"/>
        <v>-7.9000000000000075</v>
      </c>
      <c r="B274" s="31">
        <f t="shared" si="74"/>
        <v>9.7865377802600264E-3</v>
      </c>
      <c r="C274" s="31">
        <f t="shared" si="75"/>
        <v>0.77662874745301325</v>
      </c>
      <c r="D274" s="31">
        <f t="shared" si="76"/>
        <v>1.0000000000000001E-5</v>
      </c>
      <c r="E274" s="31">
        <f t="shared" si="77"/>
        <v>7.7662874745301323E-6</v>
      </c>
    </row>
    <row r="275" spans="1:16" x14ac:dyDescent="0.2">
      <c r="A275" s="31">
        <f t="shared" si="78"/>
        <v>-7.8000000000000078</v>
      </c>
      <c r="B275" s="31">
        <f t="shared" si="74"/>
        <v>9.9998997492314959E-3</v>
      </c>
      <c r="C275" s="31">
        <f t="shared" si="75"/>
        <v>0.77624729581443364</v>
      </c>
      <c r="D275" s="31">
        <f t="shared" si="76"/>
        <v>1.0000000000000001E-5</v>
      </c>
      <c r="E275" s="31">
        <f t="shared" si="77"/>
        <v>7.7624729581443363E-6</v>
      </c>
    </row>
    <row r="276" spans="1:16" x14ac:dyDescent="0.2">
      <c r="A276" s="31">
        <f t="shared" si="78"/>
        <v>-7.7000000000000082</v>
      </c>
      <c r="B276" s="31">
        <f t="shared" si="74"/>
        <v>1.0220302830847371E-2</v>
      </c>
      <c r="C276" s="31">
        <f t="shared" si="75"/>
        <v>0.77585345270237049</v>
      </c>
      <c r="D276" s="31">
        <f t="shared" si="76"/>
        <v>1.0000000000000001E-5</v>
      </c>
      <c r="E276" s="31">
        <f t="shared" si="77"/>
        <v>7.758534527023705E-6</v>
      </c>
    </row>
    <row r="277" spans="1:16" x14ac:dyDescent="0.2">
      <c r="A277" s="31">
        <f t="shared" si="78"/>
        <v>-7.6000000000000085</v>
      </c>
      <c r="B277" s="31">
        <f t="shared" si="74"/>
        <v>1.0448057932915764E-2</v>
      </c>
      <c r="C277" s="31">
        <f t="shared" si="75"/>
        <v>0.7754466820350574</v>
      </c>
      <c r="D277" s="31">
        <f t="shared" si="76"/>
        <v>1.0000000000000001E-5</v>
      </c>
      <c r="E277" s="31">
        <f t="shared" si="77"/>
        <v>7.7544668203505746E-6</v>
      </c>
    </row>
    <row r="278" spans="1:16" x14ac:dyDescent="0.2">
      <c r="A278" s="31">
        <f t="shared" si="78"/>
        <v>-7.5000000000000089</v>
      </c>
      <c r="B278" s="31">
        <f t="shared" si="74"/>
        <v>1.0683493154279257E-2</v>
      </c>
      <c r="C278" s="31">
        <f t="shared" si="75"/>
        <v>0.77502641884499313</v>
      </c>
      <c r="D278" s="31">
        <f t="shared" si="76"/>
        <v>1.0000000000000001E-5</v>
      </c>
      <c r="E278" s="31">
        <f t="shared" si="77"/>
        <v>7.7502641884499323E-6</v>
      </c>
    </row>
    <row r="279" spans="1:16" x14ac:dyDescent="0.2">
      <c r="A279" s="31">
        <f t="shared" si="78"/>
        <v>-7.4000000000000092</v>
      </c>
      <c r="B279" s="31">
        <f t="shared" si="74"/>
        <v>1.0926954925840487E-2</v>
      </c>
      <c r="C279" s="31">
        <f t="shared" si="75"/>
        <v>0.77459206742245479</v>
      </c>
      <c r="D279" s="31">
        <f t="shared" si="76"/>
        <v>1.0000000000000001E-5</v>
      </c>
      <c r="E279" s="31">
        <f t="shared" si="77"/>
        <v>7.7459206742245493E-6</v>
      </c>
    </row>
    <row r="280" spans="1:16" x14ac:dyDescent="0.2">
      <c r="A280" s="31">
        <f t="shared" si="78"/>
        <v>-7.3000000000000096</v>
      </c>
      <c r="B280" s="31">
        <f t="shared" si="74"/>
        <v>1.1178809239829635E-2</v>
      </c>
      <c r="C280" s="31">
        <f t="shared" si="75"/>
        <v>0.774142999321077</v>
      </c>
      <c r="D280" s="31">
        <f t="shared" si="76"/>
        <v>1.0000000000000001E-5</v>
      </c>
      <c r="E280" s="31">
        <f t="shared" si="77"/>
        <v>7.7414299932107706E-6</v>
      </c>
    </row>
    <row r="281" spans="1:16" x14ac:dyDescent="0.2">
      <c r="A281" s="31">
        <f t="shared" si="78"/>
        <v>-7.2000000000000099</v>
      </c>
      <c r="B281" s="31">
        <f t="shared" si="74"/>
        <v>1.1439442975087475E-2</v>
      </c>
      <c r="C281" s="31">
        <f t="shared" si="75"/>
        <v>0.77367855121393914</v>
      </c>
      <c r="D281" s="31">
        <f t="shared" si="76"/>
        <v>1.0000000000000001E-5</v>
      </c>
      <c r="E281" s="31">
        <f t="shared" si="77"/>
        <v>7.7367855121393921E-6</v>
      </c>
    </row>
    <row r="282" spans="1:16" x14ac:dyDescent="0.2">
      <c r="A282" s="31">
        <f t="shared" si="78"/>
        <v>-7.1000000000000103</v>
      </c>
      <c r="B282" s="31">
        <f t="shared" si="74"/>
        <v>1.1709265326903756E-2</v>
      </c>
      <c r="C282" s="31">
        <f t="shared" si="75"/>
        <v>0.773198022587536</v>
      </c>
      <c r="D282" s="31">
        <f t="shared" si="76"/>
        <v>1.0000000000000001E-5</v>
      </c>
      <c r="E282" s="31">
        <f t="shared" si="77"/>
        <v>7.7319802258753607E-6</v>
      </c>
    </row>
    <row r="283" spans="1:16" x14ac:dyDescent="0.2">
      <c r="A283" s="31">
        <f t="shared" si="78"/>
        <v>-7.0000000000000107</v>
      </c>
      <c r="B283" s="31">
        <f t="shared" si="74"/>
        <v>1.1988709350799582E-2</v>
      </c>
      <c r="C283" s="31">
        <f t="shared" si="75"/>
        <v>0.77270067325983416</v>
      </c>
      <c r="D283" s="31">
        <f t="shared" si="76"/>
        <v>1.0000000000000001E-5</v>
      </c>
      <c r="E283" s="31">
        <f t="shared" si="77"/>
        <v>7.7270067325983425E-6</v>
      </c>
    </row>
    <row r="284" spans="1:16" x14ac:dyDescent="0.2">
      <c r="A284" s="31">
        <f t="shared" si="78"/>
        <v>-6.900000000000011</v>
      </c>
      <c r="B284" s="31">
        <f t="shared" si="74"/>
        <v>1.2278233630584605E-2</v>
      </c>
      <c r="C284" s="31">
        <f t="shared" si="75"/>
        <v>0.77218572070732017</v>
      </c>
      <c r="D284" s="31">
        <f t="shared" si="76"/>
        <v>1.0000000000000003E-5</v>
      </c>
      <c r="E284" s="31">
        <f t="shared" si="77"/>
        <v>7.7218572070732031E-6</v>
      </c>
    </row>
    <row r="285" spans="1:16" x14ac:dyDescent="0.2">
      <c r="A285" s="31">
        <f t="shared" si="78"/>
        <v>-6.8000000000000114</v>
      </c>
      <c r="B285" s="31">
        <f t="shared" si="74"/>
        <v>1.2578324082065393E-2</v>
      </c>
      <c r="C285" s="31">
        <f t="shared" si="75"/>
        <v>0.77165233718452919</v>
      </c>
      <c r="D285" s="31">
        <f t="shared" si="76"/>
        <v>1.0000000000000009E-5</v>
      </c>
      <c r="E285" s="31">
        <f t="shared" si="77"/>
        <v>7.7165233718452998E-6</v>
      </c>
    </row>
    <row r="286" spans="1:16" x14ac:dyDescent="0.2">
      <c r="A286" s="31">
        <f t="shared" ref="A286:A317" si="79">A285+0.1</f>
        <v>-6.7000000000000117</v>
      </c>
      <c r="B286" s="31">
        <f t="shared" si="74"/>
        <v>1.2889495904943621E-2</v>
      </c>
      <c r="C286" s="31">
        <f t="shared" si="75"/>
        <v>0.77109964661797215</v>
      </c>
      <c r="D286" s="31">
        <f t="shared" si="76"/>
        <v>1.0000000000000033E-5</v>
      </c>
      <c r="E286" s="31">
        <f t="shared" si="77"/>
        <v>7.7109964661797464E-6</v>
      </c>
    </row>
    <row r="287" spans="1:16" x14ac:dyDescent="0.2">
      <c r="A287" s="31">
        <f t="shared" si="79"/>
        <v>-6.6000000000000121</v>
      </c>
      <c r="B287" s="31">
        <f t="shared" si="74"/>
        <v>1.3212295696734825E-2</v>
      </c>
      <c r="C287" s="31">
        <f t="shared" si="75"/>
        <v>0.7705267212546586</v>
      </c>
      <c r="D287" s="31">
        <f t="shared" si="76"/>
        <v>1.0000000000000121E-5</v>
      </c>
      <c r="E287" s="31">
        <f t="shared" si="77"/>
        <v>7.7052672125466791E-6</v>
      </c>
    </row>
    <row r="288" spans="1:16" x14ac:dyDescent="0.2">
      <c r="A288" s="31">
        <f t="shared" si="79"/>
        <v>-6.5000000000000124</v>
      </c>
      <c r="B288" s="31">
        <f t="shared" si="74"/>
        <v>1.3547303743976828E-2</v>
      </c>
      <c r="C288" s="31">
        <f t="shared" si="75"/>
        <v>0.76993257804351045</v>
      </c>
      <c r="D288" s="31">
        <f t="shared" si="76"/>
        <v>1.0000000000000448E-5</v>
      </c>
      <c r="E288" s="31">
        <f t="shared" si="77"/>
        <v>7.6993257804354487E-6</v>
      </c>
    </row>
    <row r="289" spans="1:5" x14ac:dyDescent="0.2">
      <c r="A289" s="31">
        <f t="shared" si="79"/>
        <v>-6.4000000000000128</v>
      </c>
      <c r="B289" s="31">
        <f t="shared" si="74"/>
        <v>1.3895136507598776E-2</v>
      </c>
      <c r="C289" s="31">
        <f t="shared" si="75"/>
        <v>0.76931617472586866</v>
      </c>
      <c r="D289" s="31">
        <f t="shared" si="76"/>
        <v>1.0000000000001627E-5</v>
      </c>
      <c r="E289" s="31">
        <f t="shared" si="77"/>
        <v>7.693161747259938E-6</v>
      </c>
    </row>
    <row r="290" spans="1:5" x14ac:dyDescent="0.2">
      <c r="A290" s="31">
        <f t="shared" si="79"/>
        <v>-6.3000000000000131</v>
      </c>
      <c r="B290" s="31">
        <f t="shared" si="74"/>
        <v>1.4256449321107629E-2</v>
      </c>
      <c r="C290" s="31">
        <f t="shared" si="75"/>
        <v>0.76867640560899064</v>
      </c>
      <c r="D290" s="31">
        <f t="shared" si="76"/>
        <v>1.0000000000005793E-5</v>
      </c>
      <c r="E290" s="31">
        <f t="shared" si="77"/>
        <v>7.6867640560943594E-6</v>
      </c>
    </row>
    <row r="291" spans="1:5" x14ac:dyDescent="0.2">
      <c r="A291" s="31">
        <f t="shared" si="79"/>
        <v>-6.2000000000000135</v>
      </c>
      <c r="B291" s="31">
        <f t="shared" si="74"/>
        <v>1.4631939322240807E-2</v>
      </c>
      <c r="C291" s="31">
        <f t="shared" si="75"/>
        <v>0.76801209699388839</v>
      </c>
      <c r="D291" s="31">
        <f t="shared" si="76"/>
        <v>1.0000000000020218E-5</v>
      </c>
      <c r="E291" s="31">
        <f t="shared" si="77"/>
        <v>7.6801209699544118E-6</v>
      </c>
    </row>
    <row r="292" spans="1:5" x14ac:dyDescent="0.2">
      <c r="A292" s="31">
        <f t="shared" si="79"/>
        <v>-6.1000000000000139</v>
      </c>
      <c r="B292" s="31">
        <f t="shared" si="74"/>
        <v>1.5022348640957929E-2</v>
      </c>
      <c r="C292" s="31">
        <f t="shared" si="75"/>
        <v>0.76732200222606295</v>
      </c>
      <c r="D292" s="31">
        <f t="shared" si="76"/>
        <v>1.0000000000069168E-5</v>
      </c>
      <c r="E292" s="31">
        <f t="shared" si="77"/>
        <v>7.6732200223137034E-6</v>
      </c>
    </row>
    <row r="293" spans="1:5" x14ac:dyDescent="0.2">
      <c r="A293" s="31">
        <f t="shared" si="79"/>
        <v>-6.0000000000000142</v>
      </c>
      <c r="B293" s="31">
        <f t="shared" si="74"/>
        <v>1.5428467869129195E-2</v>
      </c>
      <c r="C293" s="31">
        <f t="shared" si="75"/>
        <v>0.766604796334594</v>
      </c>
      <c r="D293" s="31">
        <f t="shared" si="76"/>
        <v>1.0000000000231952E-5</v>
      </c>
      <c r="E293" s="31">
        <f t="shared" si="77"/>
        <v>7.6660479635237565E-6</v>
      </c>
    </row>
    <row r="294" spans="1:5" x14ac:dyDescent="0.2">
      <c r="A294" s="31">
        <f t="shared" si="79"/>
        <v>-5.9000000000000146</v>
      </c>
      <c r="B294" s="31">
        <f t="shared" si="74"/>
        <v>1.5851139840056132E-2</v>
      </c>
      <c r="C294" s="31">
        <f t="shared" si="75"/>
        <v>0.76585907022165101</v>
      </c>
      <c r="D294" s="31">
        <f t="shared" si="76"/>
        <v>1.0000000000762447E-5</v>
      </c>
      <c r="E294" s="31">
        <f t="shared" si="77"/>
        <v>7.658590702800437E-6</v>
      </c>
    </row>
    <row r="295" spans="1:5" x14ac:dyDescent="0.2">
      <c r="A295" s="31">
        <f t="shared" si="79"/>
        <v>-5.8000000000000149</v>
      </c>
      <c r="B295" s="31">
        <f t="shared" si="74"/>
        <v>1.6291263749068526E-2</v>
      </c>
      <c r="C295" s="31">
        <f t="shared" si="75"/>
        <v>0.76508332436073689</v>
      </c>
      <c r="D295" s="31">
        <f t="shared" si="76"/>
        <v>1.0000000002456596E-5</v>
      </c>
      <c r="E295" s="31">
        <f t="shared" si="77"/>
        <v>7.6508332454868702E-6</v>
      </c>
    </row>
    <row r="296" spans="1:5" x14ac:dyDescent="0.2">
      <c r="A296" s="31">
        <f t="shared" si="79"/>
        <v>-5.7000000000000153</v>
      </c>
      <c r="B296" s="31">
        <f t="shared" si="74"/>
        <v>1.6749799649921307E-2</v>
      </c>
      <c r="C296" s="31">
        <f t="shared" si="75"/>
        <v>0.76427596195785574</v>
      </c>
      <c r="D296" s="31">
        <f t="shared" si="76"/>
        <v>1.0000000007758402E-5</v>
      </c>
      <c r="E296" s="31">
        <f t="shared" si="77"/>
        <v>7.6427596255081176E-6</v>
      </c>
    </row>
    <row r="297" spans="1:5" x14ac:dyDescent="0.2">
      <c r="A297" s="31">
        <f t="shared" si="79"/>
        <v>-5.6000000000000156</v>
      </c>
      <c r="B297" s="31">
        <f t="shared" si="74"/>
        <v>1.7227773365613208E-2</v>
      </c>
      <c r="C297" s="31">
        <f t="shared" si="75"/>
        <v>0.76343528152525419</v>
      </c>
      <c r="D297" s="31">
        <f t="shared" si="76"/>
        <v>1.0000000024017349E-5</v>
      </c>
      <c r="E297" s="31">
        <f t="shared" si="77"/>
        <v>7.6343528335882335E-6</v>
      </c>
    </row>
    <row r="298" spans="1:5" x14ac:dyDescent="0.2">
      <c r="A298" s="31">
        <f t="shared" si="79"/>
        <v>-5.500000000000016</v>
      </c>
      <c r="B298" s="31">
        <f t="shared" si="74"/>
        <v>1.7726281856618856E-2</v>
      </c>
      <c r="C298" s="31">
        <f t="shared" si="75"/>
        <v>0.762559468812399</v>
      </c>
      <c r="D298" s="31">
        <f t="shared" si="76"/>
        <v>1.0000000072877242E-5</v>
      </c>
      <c r="E298" s="31">
        <f t="shared" si="77"/>
        <v>7.6255947436972212E-6</v>
      </c>
    </row>
    <row r="299" spans="1:5" x14ac:dyDescent="0.2">
      <c r="A299" s="31">
        <f t="shared" si="79"/>
        <v>-5.4000000000000163</v>
      </c>
      <c r="B299" s="31">
        <f t="shared" si="74"/>
        <v>1.8246499094426251E-2</v>
      </c>
      <c r="C299" s="31">
        <f t="shared" si="75"/>
        <v>0.76164658803337304</v>
      </c>
      <c r="D299" s="31">
        <f t="shared" si="76"/>
        <v>1.0000000216756889E-5</v>
      </c>
      <c r="E299" s="31">
        <f t="shared" si="77"/>
        <v>7.6164660454258757E-6</v>
      </c>
    </row>
    <row r="300" spans="1:5" x14ac:dyDescent="0.2">
      <c r="A300" s="31">
        <f t="shared" si="79"/>
        <v>-5.3000000000000167</v>
      </c>
      <c r="B300" s="31">
        <f t="shared" si="74"/>
        <v>1.8789682493770055E-2</v>
      </c>
      <c r="C300" s="31">
        <f t="shared" si="75"/>
        <v>0.76069457232386606</v>
      </c>
      <c r="D300" s="31">
        <f t="shared" si="76"/>
        <v>1.0000000631928589E-5</v>
      </c>
      <c r="E300" s="31">
        <f t="shared" si="77"/>
        <v>7.6069462039433084E-6</v>
      </c>
    </row>
    <row r="301" spans="1:5" x14ac:dyDescent="0.2">
      <c r="A301" s="31">
        <f t="shared" si="79"/>
        <v>-5.2000000000000171</v>
      </c>
      <c r="B301" s="31">
        <f t="shared" si="74"/>
        <v>1.9357179963122723E-2</v>
      </c>
      <c r="C301" s="31">
        <f t="shared" si="75"/>
        <v>0.75970121335435559</v>
      </c>
      <c r="D301" s="31">
        <f t="shared" si="76"/>
        <v>1.0000001805831439E-5</v>
      </c>
      <c r="E301" s="31">
        <f t="shared" si="77"/>
        <v>7.5970135054358912E-6</v>
      </c>
    </row>
    <row r="302" spans="1:5" x14ac:dyDescent="0.2">
      <c r="A302" s="31">
        <f t="shared" si="79"/>
        <v>-5.1000000000000174</v>
      </c>
      <c r="B302" s="31">
        <f t="shared" si="74"/>
        <v>1.9950437639934995E-2</v>
      </c>
      <c r="C302" s="31">
        <f t="shared" si="75"/>
        <v>0.75866415001889043</v>
      </c>
      <c r="D302" s="31">
        <f t="shared" si="76"/>
        <v>1.0000005058252744E-5</v>
      </c>
      <c r="E302" s="31">
        <f t="shared" si="77"/>
        <v>7.5866453377039224E-6</v>
      </c>
    </row>
    <row r="303" spans="1:5" x14ac:dyDescent="0.2">
      <c r="A303" s="31">
        <f t="shared" si="79"/>
        <v>-5.0000000000000178</v>
      </c>
      <c r="B303" s="31">
        <f t="shared" si="74"/>
        <v>2.057100838489892E-2</v>
      </c>
      <c r="C303" s="31">
        <f t="shared" si="75"/>
        <v>0.75758085611105896</v>
      </c>
      <c r="D303" s="31">
        <f t="shared" si="76"/>
        <v>1.0000013887943866E-5</v>
      </c>
      <c r="E303" s="31">
        <f t="shared" si="77"/>
        <v>7.5758190823509934E-6</v>
      </c>
    </row>
    <row r="304" spans="1:5" x14ac:dyDescent="0.2">
      <c r="A304" s="31">
        <f t="shared" si="79"/>
        <v>-4.9000000000000181</v>
      </c>
      <c r="B304" s="31">
        <f t="shared" si="74"/>
        <v>2.1220561118246259E-2</v>
      </c>
      <c r="C304" s="31">
        <f t="shared" si="75"/>
        <v>0.75644862689021497</v>
      </c>
      <c r="D304" s="31">
        <f t="shared" si="76"/>
        <v>1.000003737571328E-5</v>
      </c>
      <c r="E304" s="31">
        <f t="shared" si="77"/>
        <v>7.5645145417091397E-6</v>
      </c>
    </row>
    <row r="305" spans="1:5" x14ac:dyDescent="0.2">
      <c r="A305" s="31">
        <f t="shared" si="79"/>
        <v>-4.8000000000000185</v>
      </c>
      <c r="B305" s="31">
        <f t="shared" si="74"/>
        <v>2.1900891090909848E-2</v>
      </c>
      <c r="C305" s="31">
        <f t="shared" si="75"/>
        <v>0.75526456443183265</v>
      </c>
      <c r="D305" s="31">
        <f t="shared" si="76"/>
        <v>1.000009859505576E-5</v>
      </c>
      <c r="E305" s="31">
        <f t="shared" si="77"/>
        <v>7.5527201096701705E-6</v>
      </c>
    </row>
    <row r="306" spans="1:5" x14ac:dyDescent="0.2">
      <c r="A306" s="31">
        <f t="shared" si="79"/>
        <v>-4.7000000000000188</v>
      </c>
      <c r="B306" s="31">
        <f t="shared" si="74"/>
        <v>2.261393119439465E-2</v>
      </c>
      <c r="C306" s="31">
        <f t="shared" si="75"/>
        <v>0.7540255616459558</v>
      </c>
      <c r="D306" s="31">
        <f t="shared" si="76"/>
        <v>1.000025493818804E-5</v>
      </c>
      <c r="E306" s="31">
        <f t="shared" si="77"/>
        <v>7.5404478463699797E-6</v>
      </c>
    </row>
    <row r="307" spans="1:5" x14ac:dyDescent="0.2">
      <c r="A307" s="31">
        <f t="shared" si="79"/>
        <v>-4.6000000000000192</v>
      </c>
      <c r="B307" s="31">
        <f t="shared" si="74"/>
        <v>2.3361764425571693E-2</v>
      </c>
      <c r="C307" s="31">
        <f t="shared" si="75"/>
        <v>0.75272828483709342</v>
      </c>
      <c r="D307" s="31">
        <f t="shared" si="76"/>
        <v>1.0000646143177311E-5</v>
      </c>
      <c r="E307" s="31">
        <f t="shared" si="77"/>
        <v>7.5277692186165503E-6</v>
      </c>
    </row>
    <row r="308" spans="1:5" x14ac:dyDescent="0.2">
      <c r="A308" s="31">
        <f t="shared" si="79"/>
        <v>-4.5000000000000195</v>
      </c>
      <c r="B308" s="31">
        <f t="shared" si="74"/>
        <v>2.4146637636476398E-2</v>
      </c>
      <c r="C308" s="31">
        <f t="shared" si="75"/>
        <v>0.75136915466765875</v>
      </c>
      <c r="D308" s="31">
        <f t="shared" si="76"/>
        <v>1.0001605228055186E-5</v>
      </c>
      <c r="E308" s="31">
        <f t="shared" si="77"/>
        <v>7.5148976655234614E-6</v>
      </c>
    </row>
    <row r="309" spans="1:5" x14ac:dyDescent="0.2">
      <c r="A309" s="31">
        <f t="shared" si="79"/>
        <v>-4.4000000000000199</v>
      </c>
      <c r="B309" s="31">
        <f t="shared" si="74"/>
        <v>2.4970976714730267E-2</v>
      </c>
      <c r="C309" s="31">
        <f t="shared" si="75"/>
        <v>0.74994432537519762</v>
      </c>
      <c r="D309" s="31">
        <f t="shared" si="76"/>
        <v>1.0003908938434265E-5</v>
      </c>
      <c r="E309" s="31">
        <f t="shared" si="77"/>
        <v>7.502374739948994E-6</v>
      </c>
    </row>
    <row r="310" spans="1:5" x14ac:dyDescent="0.2">
      <c r="A310" s="31">
        <f t="shared" si="79"/>
        <v>-4.3000000000000203</v>
      </c>
      <c r="B310" s="31">
        <f t="shared" si="74"/>
        <v>2.5837403357589207E-2</v>
      </c>
      <c r="C310" s="31">
        <f t="shared" si="75"/>
        <v>0.74844966208135932</v>
      </c>
      <c r="D310" s="31">
        <f t="shared" si="76"/>
        <v>1.0009330287574504E-5</v>
      </c>
      <c r="E310" s="31">
        <f t="shared" si="77"/>
        <v>7.4914798713958529E-6</v>
      </c>
    </row>
    <row r="311" spans="1:5" x14ac:dyDescent="0.2">
      <c r="A311" s="31">
        <f t="shared" si="79"/>
        <v>-4.2000000000000206</v>
      </c>
      <c r="B311" s="31">
        <f t="shared" si="74"/>
        <v>2.6748753622037366E-2</v>
      </c>
      <c r="C311" s="31">
        <f t="shared" si="75"/>
        <v>0.74688071601800865</v>
      </c>
      <c r="D311" s="31">
        <f t="shared" si="76"/>
        <v>1.0021829577951251E-5</v>
      </c>
      <c r="E311" s="31">
        <f t="shared" si="77"/>
        <v>7.4851112509906877E-6</v>
      </c>
    </row>
    <row r="312" spans="1:5" x14ac:dyDescent="0.2">
      <c r="A312" s="31">
        <f t="shared" si="79"/>
        <v>-4.100000000000021</v>
      </c>
      <c r="B312" s="31">
        <f t="shared" si="74"/>
        <v>2.7708098454979957E-2</v>
      </c>
      <c r="C312" s="31">
        <f t="shared" si="75"/>
        <v>0.74523269748336962</v>
      </c>
      <c r="D312" s="31">
        <f t="shared" si="76"/>
        <v>1.0050062180207662E-5</v>
      </c>
      <c r="E312" s="31">
        <f t="shared" si="77"/>
        <v>7.4896349484317509E-6</v>
      </c>
    </row>
    <row r="313" spans="1:5" x14ac:dyDescent="0.2">
      <c r="A313" s="31">
        <f t="shared" si="79"/>
        <v>-4.0000000000000213</v>
      </c>
      <c r="B313" s="31">
        <f t="shared" si="74"/>
        <v>2.8718766431622789E-2</v>
      </c>
      <c r="C313" s="31">
        <f t="shared" si="75"/>
        <v>0.74350044632905032</v>
      </c>
      <c r="D313" s="31">
        <f t="shared" si="76"/>
        <v>1.011253517471924E-5</v>
      </c>
      <c r="E313" s="31">
        <f t="shared" si="77"/>
        <v>7.5186744159219765E-6</v>
      </c>
    </row>
    <row r="314" spans="1:5" x14ac:dyDescent="0.2">
      <c r="A314" s="31">
        <f t="shared" si="79"/>
        <v>-3.9000000000000212</v>
      </c>
      <c r="B314" s="31">
        <f t="shared" si="74"/>
        <v>2.9784368956725045E-2</v>
      </c>
      <c r="C314" s="31">
        <f t="shared" si="75"/>
        <v>0.74167839976780359</v>
      </c>
      <c r="D314" s="31">
        <f t="shared" si="76"/>
        <v>1.0247959601804463E-5</v>
      </c>
      <c r="E314" s="31">
        <f t="shared" si="77"/>
        <v>7.6006902783514319E-6</v>
      </c>
    </row>
    <row r="315" spans="1:5" x14ac:dyDescent="0.2">
      <c r="A315" s="31">
        <f t="shared" si="79"/>
        <v>-3.8000000000000211</v>
      </c>
      <c r="B315" s="31">
        <f t="shared" si="74"/>
        <v>3.0908828212702737E-2</v>
      </c>
      <c r="C315" s="31">
        <f t="shared" si="75"/>
        <v>0.7397605572827719</v>
      </c>
      <c r="D315" s="31">
        <f t="shared" si="76"/>
        <v>1.0535534780279225E-5</v>
      </c>
      <c r="E315" s="31">
        <f t="shared" si="77"/>
        <v>7.793773080331386E-6</v>
      </c>
    </row>
    <row r="316" spans="1:5" x14ac:dyDescent="0.2">
      <c r="A316" s="31">
        <f t="shared" si="79"/>
        <v>-3.700000000000021</v>
      </c>
      <c r="B316" s="31">
        <f t="shared" si="74"/>
        <v>3.2096408170612101E-2</v>
      </c>
      <c r="C316" s="31">
        <f t="shared" si="75"/>
        <v>0.73774044241281955</v>
      </c>
      <c r="D316" s="31">
        <f t="shared" si="76"/>
        <v>1.1133727138747794E-5</v>
      </c>
      <c r="E316" s="31">
        <f t="shared" si="77"/>
        <v>8.2138007850434128E-6</v>
      </c>
    </row>
    <row r="317" spans="1:5" x14ac:dyDescent="0.2">
      <c r="A317" s="31">
        <f t="shared" si="79"/>
        <v>-3.600000000000021</v>
      </c>
      <c r="B317" s="31">
        <f t="shared" ref="B317:B380" si="80">PA/(1+((A317-SH)/(0.5*AW))^2)+IN/(1+((A317-80)/(0.5*AW))^2)+HY*PA/(1+((A317-SH-3)/(0.5*AW))^2)</f>
        <v>3.3351749014826543E-2</v>
      </c>
      <c r="C317" s="31">
        <f t="shared" ref="C317:C380" si="81">10^((-B317)-BA)</f>
        <v>0.73561106118689468</v>
      </c>
      <c r="D317" s="31">
        <f t="shared" ref="D317:D380" si="82">EXP(-1*((A317)/LW)^2)+SL/100+NA*EXP(-1*((A317+60)/LW)^2)+HY*EXP(-1*((A317-3)/LW)^2)</f>
        <v>1.2352575200009433E-5</v>
      </c>
      <c r="E317" s="31">
        <f t="shared" ref="E317:E380" si="83">C317*D317</f>
        <v>9.0866909512698567E-6</v>
      </c>
    </row>
    <row r="318" spans="1:5" x14ac:dyDescent="0.2">
      <c r="A318" s="31">
        <f t="shared" ref="A318:A349" si="84">A317+0.1</f>
        <v>-3.5000000000000209</v>
      </c>
      <c r="B318" s="31">
        <f t="shared" si="80"/>
        <v>3.4679905369560254E-2</v>
      </c>
      <c r="C318" s="31">
        <f t="shared" si="81"/>
        <v>0.7333648569851613</v>
      </c>
      <c r="D318" s="31">
        <f t="shared" si="82"/>
        <v>1.4785117392128358E-5</v>
      </c>
      <c r="E318" s="31">
        <f t="shared" si="83"/>
        <v>1.0842885501787034E-5</v>
      </c>
    </row>
    <row r="319" spans="1:5" x14ac:dyDescent="0.2">
      <c r="A319" s="31">
        <f t="shared" si="84"/>
        <v>-3.4000000000000208</v>
      </c>
      <c r="B319" s="31">
        <f t="shared" si="80"/>
        <v>3.6086388754893117E-2</v>
      </c>
      <c r="C319" s="31">
        <f t="shared" si="81"/>
        <v>0.7309936616185484</v>
      </c>
      <c r="D319" s="31">
        <f t="shared" si="82"/>
        <v>1.9540162873078054E-5</v>
      </c>
      <c r="E319" s="31">
        <f t="shared" si="83"/>
        <v>1.4283735207214141E-5</v>
      </c>
    </row>
    <row r="320" spans="1:5" x14ac:dyDescent="0.2">
      <c r="A320" s="31">
        <f t="shared" si="84"/>
        <v>-3.3000000000000207</v>
      </c>
      <c r="B320" s="31">
        <f t="shared" si="80"/>
        <v>3.7577214740901504E-2</v>
      </c>
      <c r="C320" s="31">
        <f t="shared" si="81"/>
        <v>0.72848864244486267</v>
      </c>
      <c r="D320" s="31">
        <f t="shared" si="82"/>
        <v>2.8643742331514848E-5</v>
      </c>
      <c r="E320" s="31">
        <f t="shared" si="83"/>
        <v>2.0866640965625699E-5</v>
      </c>
    </row>
    <row r="321" spans="1:5" x14ac:dyDescent="0.2">
      <c r="A321" s="31">
        <f t="shared" si="84"/>
        <v>-3.2000000000000206</v>
      </c>
      <c r="B321" s="31">
        <f t="shared" si="80"/>
        <v>3.9158955309731416E-2</v>
      </c>
      <c r="C321" s="31">
        <f t="shared" si="81"/>
        <v>0.72584024538328329</v>
      </c>
      <c r="D321" s="31">
        <f t="shared" si="82"/>
        <v>4.5712849641632534E-5</v>
      </c>
      <c r="E321" s="31">
        <f t="shared" si="83"/>
        <v>3.3180226001051692E-5</v>
      </c>
    </row>
    <row r="322" spans="1:5" x14ac:dyDescent="0.2">
      <c r="A322" s="31">
        <f t="shared" si="84"/>
        <v>-3.1000000000000205</v>
      </c>
      <c r="B322" s="31">
        <f t="shared" si="80"/>
        <v>4.0838796975156549E-2</v>
      </c>
      <c r="C322" s="31">
        <f t="shared" si="81"/>
        <v>0.72303813375588011</v>
      </c>
      <c r="D322" s="31">
        <f t="shared" si="82"/>
        <v>7.7054824302809466E-5</v>
      </c>
      <c r="E322" s="31">
        <f t="shared" si="83"/>
        <v>5.571357636079059E-5</v>
      </c>
    </row>
    <row r="323" spans="1:5" x14ac:dyDescent="0.2">
      <c r="A323" s="31">
        <f t="shared" si="84"/>
        <v>-3.0000000000000204</v>
      </c>
      <c r="B323" s="31">
        <f t="shared" si="80"/>
        <v>4.2624605244633254E-2</v>
      </c>
      <c r="C323" s="31">
        <f t="shared" si="81"/>
        <v>0.72007112298254095</v>
      </c>
      <c r="D323" s="31">
        <f t="shared" si="82"/>
        <v>1.3340980408668764E-4</v>
      </c>
      <c r="E323" s="31">
        <f t="shared" si="83"/>
        <v>9.6064547445581943E-5</v>
      </c>
    </row>
    <row r="324" spans="1:5" x14ac:dyDescent="0.2">
      <c r="A324" s="31">
        <f t="shared" si="84"/>
        <v>-2.9000000000000203</v>
      </c>
      <c r="B324" s="31">
        <f t="shared" si="80"/>
        <v>4.4524996036140588E-2</v>
      </c>
      <c r="C324" s="31">
        <f t="shared" si="81"/>
        <v>0.71692711129443953</v>
      </c>
      <c r="D324" s="31">
        <f t="shared" si="82"/>
        <v>2.3262985691893911E-4</v>
      </c>
      <c r="E324" s="31">
        <f t="shared" si="83"/>
        <v>1.6677865132173382E-4</v>
      </c>
    </row>
    <row r="325" spans="1:5" x14ac:dyDescent="0.2">
      <c r="A325" s="31">
        <f t="shared" si="84"/>
        <v>-2.8000000000000203</v>
      </c>
      <c r="B325" s="31">
        <f t="shared" si="80"/>
        <v>4.654941467548309E-2</v>
      </c>
      <c r="C325" s="31">
        <f t="shared" si="81"/>
        <v>0.71359300682389015</v>
      </c>
      <c r="D325" s="31">
        <f t="shared" si="82"/>
        <v>4.0366904065527922E-4</v>
      </c>
      <c r="E325" s="31">
        <f t="shared" si="83"/>
        <v>2.8805540448291586E-4</v>
      </c>
    </row>
    <row r="326" spans="1:5" x14ac:dyDescent="0.2">
      <c r="A326" s="31">
        <f t="shared" si="84"/>
        <v>-2.7000000000000202</v>
      </c>
      <c r="B326" s="31">
        <f t="shared" si="80"/>
        <v>4.8708223091169726E-2</v>
      </c>
      <c r="C326" s="31">
        <f t="shared" si="81"/>
        <v>0.71005465169178261</v>
      </c>
      <c r="D326" s="31">
        <f t="shared" si="82"/>
        <v>6.9232805275707798E-4</v>
      </c>
      <c r="E326" s="31">
        <f t="shared" si="83"/>
        <v>4.9159075435687707E-4</v>
      </c>
    </row>
    <row r="327" spans="1:5" x14ac:dyDescent="0.2">
      <c r="A327" s="31">
        <f t="shared" si="84"/>
        <v>-2.6000000000000201</v>
      </c>
      <c r="B327" s="31">
        <f t="shared" si="80"/>
        <v>5.1012795782140186E-2</v>
      </c>
      <c r="C327" s="31">
        <f t="shared" si="81"/>
        <v>0.706296744069002</v>
      </c>
      <c r="D327" s="31">
        <f t="shared" si="82"/>
        <v>1.1692291739068717E-3</v>
      </c>
      <c r="E327" s="31">
        <f t="shared" si="83"/>
        <v>8.2582275860091238E-4</v>
      </c>
    </row>
    <row r="328" spans="1:5" x14ac:dyDescent="0.2">
      <c r="A328" s="31">
        <f t="shared" si="84"/>
        <v>-2.50000000000002</v>
      </c>
      <c r="B328" s="31">
        <f t="shared" si="80"/>
        <v>5.3475625042732573E-2</v>
      </c>
      <c r="C328" s="31">
        <f t="shared" si="81"/>
        <v>0.7023027596622462</v>
      </c>
      <c r="D328" s="31">
        <f t="shared" si="82"/>
        <v>1.940454136234805E-3</v>
      </c>
      <c r="E328" s="31">
        <f t="shared" si="83"/>
        <v>1.3627862948757238E-3</v>
      </c>
    </row>
    <row r="329" spans="1:5" x14ac:dyDescent="0.2">
      <c r="A329" s="31">
        <f t="shared" si="84"/>
        <v>-2.4000000000000199</v>
      </c>
      <c r="B329" s="31">
        <f t="shared" si="80"/>
        <v>5.6110435767608761E-2</v>
      </c>
      <c r="C329" s="31">
        <f t="shared" si="81"/>
        <v>0.69805487470133443</v>
      </c>
      <c r="D329" s="31">
        <f t="shared" si="82"/>
        <v>3.161111598465815E-3</v>
      </c>
      <c r="E329" s="31">
        <f t="shared" si="83"/>
        <v>2.2066293607839894E-3</v>
      </c>
    </row>
    <row r="330" spans="1:5" x14ac:dyDescent="0.2">
      <c r="A330" s="31">
        <f t="shared" si="84"/>
        <v>-2.3000000000000198</v>
      </c>
      <c r="B330" s="31">
        <f t="shared" si="80"/>
        <v>5.8932309897009622E-2</v>
      </c>
      <c r="C330" s="31">
        <f t="shared" si="81"/>
        <v>0.69353389332669391</v>
      </c>
      <c r="D330" s="31">
        <f t="shared" si="82"/>
        <v>5.0517602597537096E-3</v>
      </c>
      <c r="E330" s="31">
        <f t="shared" si="83"/>
        <v>3.5035669611000607E-3</v>
      </c>
    </row>
    <row r="331" spans="1:5" x14ac:dyDescent="0.2">
      <c r="A331" s="31">
        <f t="shared" si="84"/>
        <v>-2.2000000000000197</v>
      </c>
      <c r="B331" s="31">
        <f t="shared" si="80"/>
        <v>6.195782015897508E-2</v>
      </c>
      <c r="C331" s="31">
        <f t="shared" si="81"/>
        <v>0.68871918334425042</v>
      </c>
      <c r="D331" s="31">
        <f t="shared" si="82"/>
        <v>7.9170540517733354E-3</v>
      </c>
      <c r="E331" s="31">
        <f t="shared" si="83"/>
        <v>5.4526270010296207E-3</v>
      </c>
    </row>
    <row r="332" spans="1:5" x14ac:dyDescent="0.2">
      <c r="A332" s="31">
        <f t="shared" si="84"/>
        <v>-2.1000000000000196</v>
      </c>
      <c r="B332" s="31">
        <f t="shared" si="80"/>
        <v>6.5205172164847058E-2</v>
      </c>
      <c r="C332" s="31">
        <f t="shared" si="81"/>
        <v>0.68358862569364942</v>
      </c>
      <c r="D332" s="31">
        <f t="shared" si="82"/>
        <v>1.2165178330419756E-2</v>
      </c>
      <c r="E332" s="31">
        <f t="shared" si="83"/>
        <v>8.3159775362098062E-3</v>
      </c>
    </row>
    <row r="333" spans="1:5" x14ac:dyDescent="0.2">
      <c r="A333" s="31">
        <f t="shared" si="84"/>
        <v>-2.0000000000000195</v>
      </c>
      <c r="B333" s="31">
        <f t="shared" si="80"/>
        <v>6.8694353043205064E-2</v>
      </c>
      <c r="C333" s="31">
        <f t="shared" si="81"/>
        <v>0.67811858473982844</v>
      </c>
      <c r="D333" s="31">
        <f t="shared" si="82"/>
        <v>1.8325638890121544E-2</v>
      </c>
      <c r="E333" s="31">
        <f t="shared" si="83"/>
        <v>1.2426956308622382E-2</v>
      </c>
    </row>
    <row r="334" spans="1:5" x14ac:dyDescent="0.2">
      <c r="A334" s="31">
        <f t="shared" si="84"/>
        <v>-1.9000000000000195</v>
      </c>
      <c r="B334" s="31">
        <f t="shared" si="80"/>
        <v>7.2447283556161465E-2</v>
      </c>
      <c r="C334" s="31">
        <f t="shared" si="81"/>
        <v>0.67228390873470401</v>
      </c>
      <c r="D334" s="31">
        <f t="shared" si="82"/>
        <v>2.7061846870085979E-2</v>
      </c>
      <c r="E334" s="31">
        <f t="shared" si="83"/>
        <v>1.8193244191401416E-2</v>
      </c>
    </row>
    <row r="335" spans="1:5" x14ac:dyDescent="0.2">
      <c r="A335" s="31">
        <f t="shared" si="84"/>
        <v>-1.8000000000000194</v>
      </c>
      <c r="B335" s="31">
        <f t="shared" si="80"/>
        <v>7.6487968899347267E-2</v>
      </c>
      <c r="C335" s="31">
        <f t="shared" si="81"/>
        <v>0.66605797260242894</v>
      </c>
      <c r="D335" s="31">
        <f t="shared" si="82"/>
        <v>3.9173895108843865E-2</v>
      </c>
      <c r="E335" s="31">
        <f t="shared" si="83"/>
        <v>2.6092085155136752E-2</v>
      </c>
    </row>
    <row r="336" spans="1:5" x14ac:dyDescent="0.2">
      <c r="A336" s="31">
        <f t="shared" si="84"/>
        <v>-1.7000000000000193</v>
      </c>
      <c r="B336" s="31">
        <f t="shared" si="80"/>
        <v>8.0842640971029722E-2</v>
      </c>
      <c r="C336" s="31">
        <f t="shared" si="81"/>
        <v>0.65941277868055859</v>
      </c>
      <c r="D336" s="31">
        <f t="shared" si="82"/>
        <v>5.5586212636973255E-2</v>
      </c>
      <c r="E336" s="31">
        <f t="shared" si="83"/>
        <v>3.6654258931274913E-2</v>
      </c>
    </row>
    <row r="337" spans="1:5" x14ac:dyDescent="0.2">
      <c r="A337" s="31">
        <f t="shared" si="84"/>
        <v>-1.6000000000000192</v>
      </c>
      <c r="B337" s="31">
        <f t="shared" si="80"/>
        <v>8.5539881584672489E-2</v>
      </c>
      <c r="C337" s="31">
        <f t="shared" si="81"/>
        <v>0.65231913529721408</v>
      </c>
      <c r="D337" s="31">
        <f t="shared" si="82"/>
        <v>7.7314740507909319E-2</v>
      </c>
      <c r="E337" s="31">
        <f t="shared" si="83"/>
        <v>5.0433884673847899E-2</v>
      </c>
    </row>
    <row r="338" spans="1:5" x14ac:dyDescent="0.2">
      <c r="A338" s="31">
        <f t="shared" si="84"/>
        <v>-1.5000000000000191</v>
      </c>
      <c r="B338" s="31">
        <f t="shared" si="80"/>
        <v>9.0610711611582614E-2</v>
      </c>
      <c r="C338" s="31">
        <f t="shared" si="81"/>
        <v>0.64474693815326389</v>
      </c>
      <c r="D338" s="31">
        <f t="shared" si="82"/>
        <v>0.1054092247223811</v>
      </c>
      <c r="E338" s="31">
        <f t="shared" si="83"/>
        <v>6.7962274892864535E-2</v>
      </c>
    </row>
    <row r="339" spans="1:5" x14ac:dyDescent="0.2">
      <c r="A339" s="31">
        <f t="shared" si="84"/>
        <v>-1.400000000000019</v>
      </c>
      <c r="B339" s="31">
        <f t="shared" si="80"/>
        <v>9.6088625028459648E-2</v>
      </c>
      <c r="C339" s="31">
        <f t="shared" si="81"/>
        <v>0.63666558542507856</v>
      </c>
      <c r="D339" s="31">
        <f t="shared" si="82"/>
        <v>0.14086842131193136</v>
      </c>
      <c r="E339" s="31">
        <f t="shared" si="83"/>
        <v>8.9686075922467398E-2</v>
      </c>
    </row>
    <row r="340" spans="1:5" x14ac:dyDescent="0.2">
      <c r="A340" s="31">
        <f t="shared" si="84"/>
        <v>-1.3000000000000189</v>
      </c>
      <c r="B340" s="31">
        <f t="shared" si="80"/>
        <v>0.10200953889433781</v>
      </c>
      <c r="C340" s="31">
        <f t="shared" si="81"/>
        <v>0.62804456421822286</v>
      </c>
      <c r="D340" s="31">
        <f t="shared" si="82"/>
        <v>0.18452952492600896</v>
      </c>
      <c r="E340" s="31">
        <f t="shared" si="83"/>
        <v>0.11589276506755099</v>
      </c>
    </row>
    <row r="341" spans="1:5" x14ac:dyDescent="0.2">
      <c r="A341" s="31">
        <f t="shared" si="84"/>
        <v>-1.2000000000000188</v>
      </c>
      <c r="B341" s="31">
        <f t="shared" si="80"/>
        <v>0.10841161992547033</v>
      </c>
      <c r="C341" s="31">
        <f t="shared" si="81"/>
        <v>0.61885425321531995</v>
      </c>
      <c r="D341" s="31">
        <f t="shared" si="82"/>
        <v>0.23693776086506885</v>
      </c>
      <c r="E341" s="31">
        <f t="shared" si="83"/>
        <v>0.14662994105866226</v>
      </c>
    </row>
    <row r="342" spans="1:5" x14ac:dyDescent="0.2">
      <c r="A342" s="31">
        <f t="shared" si="84"/>
        <v>-1.1000000000000187</v>
      </c>
      <c r="B342" s="31">
        <f t="shared" si="80"/>
        <v>0.11533493509646198</v>
      </c>
      <c r="C342" s="31">
        <f t="shared" si="81"/>
        <v>0.60906699351300264</v>
      </c>
      <c r="D342" s="31">
        <f t="shared" si="82"/>
        <v>0.29820728443609307</v>
      </c>
      <c r="E342" s="31">
        <f t="shared" si="83"/>
        <v>0.18162821417516803</v>
      </c>
    </row>
    <row r="343" spans="1:5" x14ac:dyDescent="0.2">
      <c r="A343" s="31">
        <f t="shared" si="84"/>
        <v>-1.0000000000000187</v>
      </c>
      <c r="B343" s="31">
        <f t="shared" si="80"/>
        <v>0.12282085717071248</v>
      </c>
      <c r="C343" s="31">
        <f t="shared" si="81"/>
        <v>0.59865848573821789</v>
      </c>
      <c r="D343" s="31">
        <f t="shared" si="82"/>
        <v>0.36788945242494608</v>
      </c>
      <c r="E343" s="31">
        <f t="shared" si="83"/>
        <v>0.22024014250778037</v>
      </c>
    </row>
    <row r="344" spans="1:5" x14ac:dyDescent="0.2">
      <c r="A344" s="31">
        <f t="shared" si="84"/>
        <v>-0.90000000000001867</v>
      </c>
      <c r="B344" s="31">
        <f t="shared" si="80"/>
        <v>0.13091113610040606</v>
      </c>
      <c r="C344" s="31">
        <f t="shared" si="81"/>
        <v>0.58760957495613941</v>
      </c>
      <c r="D344" s="31">
        <f t="shared" si="82"/>
        <v>0.44486809101888636</v>
      </c>
      <c r="E344" s="31">
        <f t="shared" si="83"/>
        <v>0.26140874987515694</v>
      </c>
    </row>
    <row r="345" spans="1:5" x14ac:dyDescent="0.2">
      <c r="A345" s="31">
        <f t="shared" si="84"/>
        <v>-0.8000000000000187</v>
      </c>
      <c r="B345" s="31">
        <f t="shared" si="80"/>
        <v>0.1396465242283858</v>
      </c>
      <c r="C345" s="31">
        <f t="shared" si="81"/>
        <v>0.57590848318085419</v>
      </c>
      <c r="D345" s="31">
        <f t="shared" si="82"/>
        <v>0.52730247759651072</v>
      </c>
      <c r="E345" s="31">
        <f t="shared" si="83"/>
        <v>0.30367797005011282</v>
      </c>
    </row>
    <row r="346" spans="1:5" x14ac:dyDescent="0.2">
      <c r="A346" s="31">
        <f t="shared" si="84"/>
        <v>-0.70000000000001872</v>
      </c>
      <c r="B346" s="31">
        <f t="shared" si="80"/>
        <v>0.14906481859352097</v>
      </c>
      <c r="C346" s="31">
        <f t="shared" si="81"/>
        <v>0.56355353899879379</v>
      </c>
      <c r="D346" s="31">
        <f t="shared" si="82"/>
        <v>0.61263650755711385</v>
      </c>
      <c r="E346" s="31">
        <f t="shared" si="83"/>
        <v>0.34525347195367279</v>
      </c>
    </row>
    <row r="347" spans="1:5" x14ac:dyDescent="0.2">
      <c r="A347" s="31">
        <f t="shared" si="84"/>
        <v>-0.60000000000001874</v>
      </c>
      <c r="B347" s="31">
        <f t="shared" si="80"/>
        <v>0.15919816057960248</v>
      </c>
      <c r="C347" s="31">
        <f t="shared" si="81"/>
        <v>0.55055643031866641</v>
      </c>
      <c r="D347" s="31">
        <f t="shared" si="82"/>
        <v>0.69768656132853535</v>
      </c>
      <c r="E347" s="31">
        <f t="shared" si="83"/>
        <v>0.38411582268634376</v>
      </c>
    </row>
    <row r="348" spans="1:5" x14ac:dyDescent="0.2">
      <c r="A348" s="31">
        <f t="shared" si="84"/>
        <v>-0.50000000000001876</v>
      </c>
      <c r="B348" s="31">
        <f t="shared" si="80"/>
        <v>0.17006941766293657</v>
      </c>
      <c r="C348" s="31">
        <f t="shared" si="81"/>
        <v>0.53694596402708406</v>
      </c>
      <c r="D348" s="31">
        <f t="shared" si="82"/>
        <v>0.77881126158312941</v>
      </c>
      <c r="E348" s="31">
        <f t="shared" si="83"/>
        <v>0.41817956364590297</v>
      </c>
    </row>
    <row r="349" spans="1:5" x14ac:dyDescent="0.2">
      <c r="A349" s="31">
        <f t="shared" si="84"/>
        <v>-0.40000000000001878</v>
      </c>
      <c r="B349" s="31">
        <f t="shared" si="80"/>
        <v>0.18168747425531512</v>
      </c>
      <c r="C349" s="31">
        <f t="shared" si="81"/>
        <v>0.52277224953418144</v>
      </c>
      <c r="D349" s="31">
        <f t="shared" si="82"/>
        <v>0.85215474298248584</v>
      </c>
      <c r="E349" s="31">
        <f t="shared" si="83"/>
        <v>0.44548285194017634</v>
      </c>
    </row>
    <row r="350" spans="1:5" x14ac:dyDescent="0.2">
      <c r="A350" s="31">
        <f t="shared" ref="A350:A381" si="85">A349+0.1</f>
        <v>-0.30000000000001881</v>
      </c>
      <c r="B350" s="31">
        <f t="shared" si="80"/>
        <v>0.19404129429221897</v>
      </c>
      <c r="C350" s="31">
        <f t="shared" si="81"/>
        <v>0.50811112721740159</v>
      </c>
      <c r="D350" s="31">
        <f t="shared" si="82"/>
        <v>0.91394304964545092</v>
      </c>
      <c r="E350" s="31">
        <f t="shared" si="83"/>
        <v>0.46438463316785972</v>
      </c>
    </row>
    <row r="351" spans="1:5" x14ac:dyDescent="0.2">
      <c r="A351" s="31">
        <f t="shared" si="85"/>
        <v>-0.2000000000000188</v>
      </c>
      <c r="B351" s="31">
        <f t="shared" si="80"/>
        <v>0.20709270937163288</v>
      </c>
      <c r="C351" s="31">
        <f t="shared" si="81"/>
        <v>0.49306853677891821</v>
      </c>
      <c r="D351" s="31">
        <f t="shared" si="82"/>
        <v>0.96080301043728011</v>
      </c>
      <c r="E351" s="31">
        <f t="shared" si="83"/>
        <v>0.47374173448908941</v>
      </c>
    </row>
    <row r="352" spans="1:5" x14ac:dyDescent="0.2">
      <c r="A352" s="31">
        <f t="shared" si="85"/>
        <v>-0.1000000000000188</v>
      </c>
      <c r="B352" s="31">
        <f t="shared" si="80"/>
        <v>0.22076806052824377</v>
      </c>
      <c r="C352" s="31">
        <f t="shared" si="81"/>
        <v>0.47778437123102341</v>
      </c>
      <c r="D352" s="31">
        <f t="shared" si="82"/>
        <v>0.9900665392315946</v>
      </c>
      <c r="E352" s="31">
        <f t="shared" si="83"/>
        <v>0.47303831892364279</v>
      </c>
    </row>
    <row r="353" spans="1:5" x14ac:dyDescent="0.2">
      <c r="A353" s="31">
        <f t="shared" si="85"/>
        <v>-1.8790524691780774E-14</v>
      </c>
      <c r="B353" s="31">
        <f t="shared" si="80"/>
        <v>0.23494910759977292</v>
      </c>
      <c r="C353" s="31">
        <f t="shared" si="81"/>
        <v>0.46243520826969514</v>
      </c>
      <c r="D353" s="31">
        <f t="shared" si="82"/>
        <v>1.0000223409804088</v>
      </c>
      <c r="E353" s="31">
        <f t="shared" si="83"/>
        <v>0.46244553952562339</v>
      </c>
    </row>
    <row r="354" spans="1:5" x14ac:dyDescent="0.2">
      <c r="A354" s="31">
        <f t="shared" si="85"/>
        <v>9.9999999999981215E-2</v>
      </c>
      <c r="B354" s="31">
        <f t="shared" si="80"/>
        <v>0.24946403563865271</v>
      </c>
      <c r="C354" s="31">
        <f t="shared" si="81"/>
        <v>0.44723518624934383</v>
      </c>
      <c r="D354" s="31">
        <f t="shared" si="82"/>
        <v>0.99008209673486358</v>
      </c>
      <c r="E354" s="31">
        <f t="shared" si="83"/>
        <v>0.44279955093535756</v>
      </c>
    </row>
    <row r="355" spans="1:5" x14ac:dyDescent="0.2">
      <c r="A355" s="31">
        <f t="shared" si="85"/>
        <v>0.19999999999998122</v>
      </c>
      <c r="B355" s="31">
        <f t="shared" si="80"/>
        <v>0.26407992016802562</v>
      </c>
      <c r="C355" s="31">
        <f t="shared" si="81"/>
        <v>0.43243424587064999</v>
      </c>
      <c r="D355" s="31">
        <f t="shared" si="82"/>
        <v>0.96083880605639582</v>
      </c>
      <c r="E355" s="31">
        <f t="shared" si="83"/>
        <v>0.41549960450025325</v>
      </c>
    </row>
    <row r="356" spans="1:5" x14ac:dyDescent="0.2">
      <c r="A356" s="31">
        <f t="shared" si="85"/>
        <v>0.29999999999998123</v>
      </c>
      <c r="B356" s="31">
        <f t="shared" si="80"/>
        <v>0.27849858976863123</v>
      </c>
      <c r="C356" s="31">
        <f t="shared" si="81"/>
        <v>0.41831304698609934</v>
      </c>
      <c r="D356" s="31">
        <f t="shared" si="82"/>
        <v>0.91400941807651415</v>
      </c>
      <c r="E356" s="31">
        <f t="shared" si="83"/>
        <v>0.38234206464957815</v>
      </c>
    </row>
    <row r="357" spans="1:5" x14ac:dyDescent="0.2">
      <c r="A357" s="31">
        <f t="shared" si="85"/>
        <v>0.39999999999998126</v>
      </c>
      <c r="B357" s="31">
        <f t="shared" si="80"/>
        <v>0.29235828403140807</v>
      </c>
      <c r="C357" s="31">
        <f t="shared" si="81"/>
        <v>0.4051741371866352</v>
      </c>
      <c r="D357" s="31">
        <f t="shared" si="82"/>
        <v>0.85226971188361456</v>
      </c>
      <c r="E357" s="31">
        <f t="shared" si="83"/>
        <v>0.34531764516274571</v>
      </c>
    </row>
    <row r="358" spans="1:5" x14ac:dyDescent="0.2">
      <c r="A358" s="31">
        <f t="shared" si="85"/>
        <v>0.49999999999998124</v>
      </c>
      <c r="B358" s="31">
        <f t="shared" si="80"/>
        <v>0.30524358817032538</v>
      </c>
      <c r="C358" s="31">
        <f t="shared" si="81"/>
        <v>0.39332940200131006</v>
      </c>
      <c r="D358" s="31">
        <f t="shared" si="82"/>
        <v>0.77900382848504224</v>
      </c>
      <c r="E358" s="31">
        <f t="shared" si="83"/>
        <v>0.30640511001475279</v>
      </c>
    </row>
    <row r="359" spans="1:5" x14ac:dyDescent="0.2">
      <c r="A359" s="31">
        <f t="shared" si="85"/>
        <v>0.59999999999998122</v>
      </c>
      <c r="B359" s="31">
        <f t="shared" si="80"/>
        <v>0.31670552042090427</v>
      </c>
      <c r="C359" s="31">
        <f t="shared" si="81"/>
        <v>0.38308441113000447</v>
      </c>
      <c r="D359" s="31">
        <f t="shared" si="82"/>
        <v>0.69800143723089114</v>
      </c>
      <c r="E359" s="31">
        <f t="shared" si="83"/>
        <v>0.26739346954949272</v>
      </c>
    </row>
    <row r="360" spans="1:5" x14ac:dyDescent="0.2">
      <c r="A360" s="31">
        <f t="shared" si="85"/>
        <v>0.69999999999998119</v>
      </c>
      <c r="B360" s="31">
        <f t="shared" si="80"/>
        <v>0.32629211678453107</v>
      </c>
      <c r="C360" s="31">
        <f t="shared" si="81"/>
        <v>0.37472087130139836</v>
      </c>
      <c r="D360" s="31">
        <f t="shared" si="82"/>
        <v>0.61314057021040125</v>
      </c>
      <c r="E360" s="31">
        <f t="shared" si="83"/>
        <v>0.22975656869947778</v>
      </c>
    </row>
    <row r="361" spans="1:5" x14ac:dyDescent="0.2">
      <c r="A361" s="31">
        <f t="shared" si="85"/>
        <v>0.79999999999998117</v>
      </c>
      <c r="B361" s="31">
        <f t="shared" si="80"/>
        <v>0.33358743527819623</v>
      </c>
      <c r="C361" s="31">
        <f t="shared" si="81"/>
        <v>0.36847884958095101</v>
      </c>
      <c r="D361" s="31">
        <f t="shared" si="82"/>
        <v>0.52809312944822362</v>
      </c>
      <c r="E361" s="31">
        <f t="shared" si="83"/>
        <v>0.19459114881068568</v>
      </c>
    </row>
    <row r="362" spans="1:5" x14ac:dyDescent="0.2">
      <c r="A362" s="31">
        <f t="shared" si="85"/>
        <v>0.89999999999998115</v>
      </c>
      <c r="B362" s="31">
        <f t="shared" si="80"/>
        <v>0.33825408026255832</v>
      </c>
      <c r="C362" s="31">
        <f t="shared" si="81"/>
        <v>0.36454061316735531</v>
      </c>
      <c r="D362" s="31">
        <f t="shared" si="82"/>
        <v>0.44608358405594761</v>
      </c>
      <c r="E362" s="31">
        <f t="shared" si="83"/>
        <v>0.16261558325564662</v>
      </c>
    </row>
    <row r="363" spans="1:5" x14ac:dyDescent="0.2">
      <c r="A363" s="31">
        <f t="shared" si="85"/>
        <v>0.99999999999998113</v>
      </c>
      <c r="B363" s="31">
        <f t="shared" si="80"/>
        <v>0.34007207784407151</v>
      </c>
      <c r="C363" s="31">
        <f t="shared" si="81"/>
        <v>0.36301780138678458</v>
      </c>
      <c r="D363" s="31">
        <f t="shared" si="82"/>
        <v>0.36972100506032951</v>
      </c>
      <c r="E363" s="31">
        <f t="shared" si="83"/>
        <v>0.13421530638351306</v>
      </c>
    </row>
    <row r="364" spans="1:5" x14ac:dyDescent="0.2">
      <c r="A364" s="31">
        <f t="shared" si="85"/>
        <v>1.0999999999999812</v>
      </c>
      <c r="B364" s="31">
        <f t="shared" si="80"/>
        <v>0.33896631495982632</v>
      </c>
      <c r="C364" s="31">
        <f t="shared" si="81"/>
        <v>0.36394326344423639</v>
      </c>
      <c r="D364" s="31">
        <f t="shared" si="82"/>
        <v>0.30091246411653455</v>
      </c>
      <c r="E364" s="31">
        <f t="shared" si="83"/>
        <v>0.10951506420161826</v>
      </c>
    </row>
    <row r="365" spans="1:5" x14ac:dyDescent="0.2">
      <c r="A365" s="31">
        <f t="shared" si="85"/>
        <v>1.1999999999999813</v>
      </c>
      <c r="B365" s="31">
        <f t="shared" si="80"/>
        <v>0.33501646316490491</v>
      </c>
      <c r="C365" s="31">
        <f t="shared" si="81"/>
        <v>0.36726837788399247</v>
      </c>
      <c r="D365" s="31">
        <f t="shared" si="82"/>
        <v>0.24085414819203085</v>
      </c>
      <c r="E365" s="31">
        <f t="shared" si="83"/>
        <v>8.8458112313117912E-2</v>
      </c>
    </row>
    <row r="366" spans="1:5" x14ac:dyDescent="0.2">
      <c r="A366" s="31">
        <f t="shared" si="85"/>
        <v>1.2999999999999814</v>
      </c>
      <c r="B366" s="31">
        <f t="shared" si="80"/>
        <v>0.32844708393786898</v>
      </c>
      <c r="C366" s="31">
        <f t="shared" si="81"/>
        <v>0.37286611357555044</v>
      </c>
      <c r="D366" s="31">
        <f t="shared" si="82"/>
        <v>0.19008714525414616</v>
      </c>
      <c r="E366" s="31">
        <f t="shared" si="83"/>
        <v>7.0877055091584623E-2</v>
      </c>
    </row>
    <row r="367" spans="1:5" x14ac:dyDescent="0.2">
      <c r="A367" s="31">
        <f t="shared" si="85"/>
        <v>1.3999999999999815</v>
      </c>
      <c r="B367" s="31">
        <f t="shared" si="80"/>
        <v>0.31960021691254831</v>
      </c>
      <c r="C367" s="31">
        <f t="shared" si="81"/>
        <v>0.38053953493853737</v>
      </c>
      <c r="D367" s="31">
        <f t="shared" si="82"/>
        <v>0.14859889496538184</v>
      </c>
      <c r="E367" s="31">
        <f t="shared" si="83"/>
        <v>5.6547754382506969E-2</v>
      </c>
    </row>
    <row r="368" spans="1:5" x14ac:dyDescent="0.2">
      <c r="A368" s="31">
        <f t="shared" si="85"/>
        <v>1.4999999999999816</v>
      </c>
      <c r="B368" s="31">
        <f t="shared" si="80"/>
        <v>0.30889652803290396</v>
      </c>
      <c r="C368" s="31">
        <f t="shared" si="81"/>
        <v>0.3900349025965052</v>
      </c>
      <c r="D368" s="31">
        <f t="shared" si="82"/>
        <v>0.115949147018056</v>
      </c>
      <c r="E368" s="31">
        <f t="shared" si="83"/>
        <v>4.5224214263335331E-2</v>
      </c>
    </row>
    <row r="369" spans="1:5" x14ac:dyDescent="0.2">
      <c r="A369" s="31">
        <f t="shared" si="85"/>
        <v>1.5999999999999817</v>
      </c>
      <c r="B369" s="31">
        <f t="shared" si="80"/>
        <v>0.29679280261191915</v>
      </c>
      <c r="C369" s="31">
        <f t="shared" si="81"/>
        <v>0.40105801260491991</v>
      </c>
      <c r="D369" s="31">
        <f t="shared" si="82"/>
        <v>9.1400582535408059E-2</v>
      </c>
      <c r="E369" s="31">
        <f t="shared" si="83"/>
        <v>3.6656935982582711E-2</v>
      </c>
    </row>
    <row r="370" spans="1:5" x14ac:dyDescent="0.2">
      <c r="A370" s="31">
        <f t="shared" si="85"/>
        <v>1.6999999999999817</v>
      </c>
      <c r="B370" s="31">
        <f t="shared" si="80"/>
        <v>0.28374294921737725</v>
      </c>
      <c r="C370" s="31">
        <f t="shared" si="81"/>
        <v>0.4132920494470817</v>
      </c>
      <c r="D370" s="31">
        <f t="shared" si="82"/>
        <v>7.4038165010784571E-2</v>
      </c>
      <c r="E370" s="31">
        <f t="shared" si="83"/>
        <v>3.0599384954608372E-2</v>
      </c>
    </row>
    <row r="371" spans="1:5" x14ac:dyDescent="0.2">
      <c r="A371" s="31">
        <f t="shared" si="85"/>
        <v>1.7999999999999818</v>
      </c>
      <c r="B371" s="31">
        <f t="shared" si="80"/>
        <v>0.27016740978163961</v>
      </c>
      <c r="C371" s="31">
        <f t="shared" si="81"/>
        <v>0.42641511463632481</v>
      </c>
      <c r="D371" s="31">
        <f t="shared" si="82"/>
        <v>6.2866670967200777E-2</v>
      </c>
      <c r="E371" s="31">
        <f t="shared" si="83"/>
        <v>2.6807298707283031E-2</v>
      </c>
    </row>
    <row r="372" spans="1:5" x14ac:dyDescent="0.2">
      <c r="A372" s="31">
        <f t="shared" si="85"/>
        <v>1.8999999999999819</v>
      </c>
      <c r="B372" s="31">
        <f t="shared" si="80"/>
        <v>0.25643304848165677</v>
      </c>
      <c r="C372" s="31">
        <f t="shared" si="81"/>
        <v>0.44011579154696923</v>
      </c>
      <c r="D372" s="31">
        <f t="shared" si="82"/>
        <v>5.6881574809339822E-2</v>
      </c>
      <c r="E372" s="31">
        <f t="shared" si="83"/>
        <v>2.5034479321650739E-2</v>
      </c>
    </row>
    <row r="373" spans="1:5" x14ac:dyDescent="0.2">
      <c r="A373" s="31">
        <f t="shared" si="85"/>
        <v>1.999999999999982</v>
      </c>
      <c r="B373" s="31">
        <f t="shared" si="80"/>
        <v>0.24284316792265279</v>
      </c>
      <c r="C373" s="31">
        <f t="shared" si="81"/>
        <v>0.45410557328736267</v>
      </c>
      <c r="D373" s="31">
        <f t="shared" si="82"/>
        <v>5.5113583005878403E-2</v>
      </c>
      <c r="E373" s="31">
        <f t="shared" si="83"/>
        <v>2.5027385206805062E-2</v>
      </c>
    </row>
    <row r="374" spans="1:5" x14ac:dyDescent="0.2">
      <c r="A374" s="31">
        <f t="shared" si="85"/>
        <v>2.0999999999999819</v>
      </c>
      <c r="B374" s="31">
        <f t="shared" si="80"/>
        <v>0.22963576762330468</v>
      </c>
      <c r="C374" s="31">
        <f t="shared" si="81"/>
        <v>0.46812758408689664</v>
      </c>
      <c r="D374" s="31">
        <f t="shared" si="82"/>
        <v>5.6650984952208529E-2</v>
      </c>
      <c r="E374" s="31">
        <f t="shared" si="83"/>
        <v>2.6519888721820515E-2</v>
      </c>
    </row>
    <row r="375" spans="1:5" x14ac:dyDescent="0.2">
      <c r="A375" s="31">
        <f t="shared" si="85"/>
        <v>2.199999999999982</v>
      </c>
      <c r="B375" s="31">
        <f t="shared" si="80"/>
        <v>0.21698755234632</v>
      </c>
      <c r="C375" s="31">
        <f t="shared" si="81"/>
        <v>0.48196161130570625</v>
      </c>
      <c r="D375" s="31">
        <f t="shared" si="82"/>
        <v>6.0646296455897405E-2</v>
      </c>
      <c r="E375" s="31">
        <f t="shared" si="83"/>
        <v>2.9229186759607857E-2</v>
      </c>
    </row>
    <row r="376" spans="1:5" x14ac:dyDescent="0.2">
      <c r="A376" s="31">
        <f t="shared" si="85"/>
        <v>2.2999999999999821</v>
      </c>
      <c r="B376" s="31">
        <f t="shared" si="80"/>
        <v>0.20502127862374028</v>
      </c>
      <c r="C376" s="31">
        <f t="shared" si="81"/>
        <v>0.49542591640028716</v>
      </c>
      <c r="D376" s="31">
        <f t="shared" si="82"/>
        <v>6.6314399678131464E-2</v>
      </c>
      <c r="E376" s="31">
        <f t="shared" si="83"/>
        <v>3.2853872231073188E-2</v>
      </c>
    </row>
    <row r="377" spans="1:5" x14ac:dyDescent="0.2">
      <c r="A377" s="31">
        <f t="shared" si="85"/>
        <v>2.3999999999999821</v>
      </c>
      <c r="B377" s="31">
        <f t="shared" si="80"/>
        <v>0.19381448507228191</v>
      </c>
      <c r="C377" s="31">
        <f t="shared" si="81"/>
        <v>0.50837655630174572</v>
      </c>
      <c r="D377" s="31">
        <f t="shared" si="82"/>
        <v>7.292874420554632E-2</v>
      </c>
      <c r="E377" s="31">
        <f t="shared" si="83"/>
        <v>3.7075263834626532E-2</v>
      </c>
    </row>
    <row r="378" spans="1:5" x14ac:dyDescent="0.2">
      <c r="A378" s="31">
        <f t="shared" si="85"/>
        <v>2.4999999999999822</v>
      </c>
      <c r="B378" s="31">
        <f t="shared" si="80"/>
        <v>0.183408227233643</v>
      </c>
      <c r="C378" s="31">
        <f t="shared" si="81"/>
        <v>0.5207050297536584</v>
      </c>
      <c r="D378" s="31">
        <f t="shared" si="82"/>
        <v>7.9820532443366995E-2</v>
      </c>
      <c r="E378" s="31">
        <f t="shared" si="83"/>
        <v>4.1562952720876269E-2</v>
      </c>
    </row>
    <row r="379" spans="1:5" x14ac:dyDescent="0.2">
      <c r="A379" s="31">
        <f t="shared" si="85"/>
        <v>2.5999999999999823</v>
      </c>
      <c r="B379" s="31">
        <f t="shared" si="80"/>
        <v>0.17381497024292322</v>
      </c>
      <c r="C379" s="31">
        <f t="shared" si="81"/>
        <v>0.53233501056673815</v>
      </c>
      <c r="D379" s="31">
        <f t="shared" si="82"/>
        <v>8.6383608070524628E-2</v>
      </c>
      <c r="E379" s="31">
        <f t="shared" si="83"/>
        <v>4.5985018915015698E-2</v>
      </c>
    </row>
    <row r="380" spans="1:5" x14ac:dyDescent="0.2">
      <c r="A380" s="31">
        <f t="shared" si="85"/>
        <v>2.6999999999999824</v>
      </c>
      <c r="B380" s="31">
        <f t="shared" si="80"/>
        <v>0.16502521168697451</v>
      </c>
      <c r="C380" s="31">
        <f t="shared" si="81"/>
        <v>0.54321879560989994</v>
      </c>
      <c r="D380" s="31">
        <f t="shared" si="82"/>
        <v>9.20854465798783E-2</v>
      </c>
      <c r="E380" s="31">
        <f t="shared" si="83"/>
        <v>5.0022545384321271E-2</v>
      </c>
    </row>
    <row r="381" spans="1:5" x14ac:dyDescent="0.2">
      <c r="A381" s="31">
        <f t="shared" si="85"/>
        <v>2.7999999999999825</v>
      </c>
      <c r="B381" s="31">
        <f t="shared" ref="B381:B444" si="86">PA/(1+((A381-SH)/(0.5*AW))^2)+IN/(1+((A381-80)/(0.5*AW))^2)+HY*PA/(1+((A381-SH-3)/(0.5*AW))^2)</f>
        <v>0.15701270199809558</v>
      </c>
      <c r="C381" s="31">
        <f t="shared" ref="C381:C444" si="87">10^((-B381)-BA)</f>
        <v>0.55333392538300952</v>
      </c>
      <c r="D381" s="31">
        <f t="shared" ref="D381:D444" si="88">EXP(-1*((A381)/LW)^2)+SL/100+NA*EXP(-1*((A381+60)/LW)^2)+HY*EXP(-1*((A381-3)/LW)^2)</f>
        <v>9.6482612955886768E-2</v>
      </c>
      <c r="E381" s="31">
        <f t="shared" ref="E381:E444" si="89">C381*D381</f>
        <v>5.3387102958090439E-2</v>
      </c>
    </row>
    <row r="382" spans="1:5" x14ac:dyDescent="0.2">
      <c r="A382" s="31">
        <f t="shared" ref="A382:A413" si="90">A381+0.1</f>
        <v>2.8999999999999826</v>
      </c>
      <c r="B382" s="31">
        <f t="shared" si="86"/>
        <v>0.14973832143147758</v>
      </c>
      <c r="C382" s="31">
        <f t="shared" si="87"/>
        <v>0.56268025884139317</v>
      </c>
      <c r="D382" s="31">
        <f t="shared" si="88"/>
        <v>9.9237613231835373E-2</v>
      </c>
      <c r="E382" s="31">
        <f t="shared" si="89"/>
        <v>5.5839045900091193E-2</v>
      </c>
    </row>
    <row r="383" spans="1:5" x14ac:dyDescent="0.2">
      <c r="A383" s="31">
        <f t="shared" si="90"/>
        <v>2.9999999999999827</v>
      </c>
      <c r="B383" s="31">
        <f t="shared" si="86"/>
        <v>0.1431527924130675</v>
      </c>
      <c r="C383" s="31">
        <f t="shared" si="87"/>
        <v>0.57127761583135139</v>
      </c>
      <c r="D383" s="31">
        <f t="shared" si="88"/>
        <v>0.10013340980408669</v>
      </c>
      <c r="E383" s="31">
        <f t="shared" si="89"/>
        <v>5.7203975617942313E-2</v>
      </c>
    </row>
    <row r="384" spans="1:5" x14ac:dyDescent="0.2">
      <c r="A384" s="31">
        <f t="shared" si="90"/>
        <v>3.0999999999999828</v>
      </c>
      <c r="B384" s="31">
        <f t="shared" si="86"/>
        <v>0.13719848324299547</v>
      </c>
      <c r="C384" s="31">
        <f t="shared" si="87"/>
        <v>0.57916394378769254</v>
      </c>
      <c r="D384" s="31">
        <f t="shared" si="88"/>
        <v>9.9082038199219957E-2</v>
      </c>
      <c r="E384" s="31">
        <f t="shared" si="89"/>
        <v>5.7384744001983033E-2</v>
      </c>
    </row>
    <row r="385" spans="1:5" x14ac:dyDescent="0.2">
      <c r="A385" s="31">
        <f t="shared" si="90"/>
        <v>3.1999999999999829</v>
      </c>
      <c r="B385" s="31">
        <f t="shared" si="86"/>
        <v>0.13181061461173291</v>
      </c>
      <c r="C385" s="31">
        <f t="shared" si="87"/>
        <v>0.58639382102253912</v>
      </c>
      <c r="D385" s="31">
        <f t="shared" si="88"/>
        <v>9.6124656764874625E-2</v>
      </c>
      <c r="E385" s="31">
        <f t="shared" si="89"/>
        <v>5.6366904774834893E-2</v>
      </c>
    </row>
    <row r="386" spans="1:5" x14ac:dyDescent="0.2">
      <c r="A386" s="31">
        <f t="shared" si="90"/>
        <v>3.2999999999999829</v>
      </c>
      <c r="B386" s="31">
        <f t="shared" si="86"/>
        <v>0.12691822256640867</v>
      </c>
      <c r="C386" s="31">
        <f t="shared" si="87"/>
        <v>0.59303698263412519</v>
      </c>
      <c r="D386" s="31">
        <f t="shared" si="88"/>
        <v>9.1421762269455281E-2</v>
      </c>
      <c r="E386" s="31">
        <f t="shared" si="89"/>
        <v>5.4216486043372071E-2</v>
      </c>
    </row>
    <row r="387" spans="1:5" x14ac:dyDescent="0.2">
      <c r="A387" s="31">
        <f t="shared" si="90"/>
        <v>3.399999999999983</v>
      </c>
      <c r="B387" s="31">
        <f t="shared" si="86"/>
        <v>0.12244525445492294</v>
      </c>
      <c r="C387" s="31">
        <f t="shared" si="87"/>
        <v>0.59917646380473699</v>
      </c>
      <c r="D387" s="31">
        <f t="shared" si="88"/>
        <v>8.5233919059495372E-2</v>
      </c>
      <c r="E387" s="31">
        <f t="shared" si="89"/>
        <v>5.1070158218287615E-2</v>
      </c>
    </row>
    <row r="388" spans="1:5" x14ac:dyDescent="0.2">
      <c r="A388" s="31">
        <f t="shared" si="90"/>
        <v>3.4999999999999831</v>
      </c>
      <c r="B388" s="31">
        <f t="shared" si="86"/>
        <v>0.11831215806845478</v>
      </c>
      <c r="C388" s="31">
        <f t="shared" si="87"/>
        <v>0.60490592991305581</v>
      </c>
      <c r="D388" s="31">
        <f t="shared" si="88"/>
        <v>7.7894863424533931E-2</v>
      </c>
      <c r="E388" s="31">
        <f t="shared" si="89"/>
        <v>4.7119064795268173E-2</v>
      </c>
    </row>
    <row r="389" spans="1:5" x14ac:dyDescent="0.2">
      <c r="A389" s="31">
        <f t="shared" si="90"/>
        <v>3.5999999999999832</v>
      </c>
      <c r="B389" s="31">
        <f t="shared" si="86"/>
        <v>0.11443824067686123</v>
      </c>
      <c r="C389" s="31">
        <f t="shared" si="87"/>
        <v>0.61032584252962607</v>
      </c>
      <c r="D389" s="31">
        <f t="shared" si="88"/>
        <v>6.9779985182304521E-2</v>
      </c>
      <c r="E389" s="31">
        <f t="shared" si="89"/>
        <v>4.258852824809483E-2</v>
      </c>
    </row>
    <row r="390" spans="1:5" x14ac:dyDescent="0.2">
      <c r="A390" s="31">
        <f t="shared" si="90"/>
        <v>3.6999999999999833</v>
      </c>
      <c r="B390" s="31">
        <f t="shared" si="86"/>
        <v>0.11074490153207979</v>
      </c>
      <c r="C390" s="31">
        <f t="shared" si="87"/>
        <v>0.61553832509466866</v>
      </c>
      <c r="D390" s="31">
        <f t="shared" si="88"/>
        <v>6.1273773145581793E-2</v>
      </c>
      <c r="E390" s="31">
        <f t="shared" si="89"/>
        <v>3.7716355694262106E-2</v>
      </c>
    </row>
    <row r="391" spans="1:5" x14ac:dyDescent="0.2">
      <c r="A391" s="31">
        <f t="shared" si="90"/>
        <v>3.7999999999999834</v>
      </c>
      <c r="B391" s="31">
        <f t="shared" si="86"/>
        <v>0.10715958265100603</v>
      </c>
      <c r="C391" s="31">
        <f t="shared" si="87"/>
        <v>0.62064093617867822</v>
      </c>
      <c r="D391" s="31">
        <f t="shared" si="88"/>
        <v>5.2739777939086539E-2</v>
      </c>
      <c r="E391" s="31">
        <f t="shared" si="89"/>
        <v>3.2732465153970269E-2</v>
      </c>
    </row>
    <row r="392" spans="1:5" x14ac:dyDescent="0.2">
      <c r="A392" s="31">
        <f t="shared" si="90"/>
        <v>3.8999999999999835</v>
      </c>
      <c r="B392" s="31">
        <f t="shared" si="86"/>
        <v>0.10361998729425406</v>
      </c>
      <c r="C392" s="31">
        <f t="shared" si="87"/>
        <v>0.62571996552857367</v>
      </c>
      <c r="D392" s="31">
        <f t="shared" si="88"/>
        <v>4.4496054581897246E-2</v>
      </c>
      <c r="E392" s="31">
        <f t="shared" si="89"/>
        <v>2.7842069739142276E-2</v>
      </c>
    </row>
    <row r="393" spans="1:5" x14ac:dyDescent="0.2">
      <c r="A393" s="31">
        <f t="shared" si="90"/>
        <v>3.9999999999999836</v>
      </c>
      <c r="B393" s="31">
        <f t="shared" si="86"/>
        <v>0.1000778782503359</v>
      </c>
      <c r="C393" s="31">
        <f t="shared" si="87"/>
        <v>0.63084421053398054</v>
      </c>
      <c r="D393" s="31">
        <f t="shared" si="88"/>
        <v>3.6798056652320159E-2</v>
      </c>
      <c r="E393" s="31">
        <f t="shared" si="89"/>
        <v>2.3213840998017602E-2</v>
      </c>
    </row>
    <row r="394" spans="1:5" x14ac:dyDescent="0.2">
      <c r="A394" s="31">
        <f t="shared" si="90"/>
        <v>4.0999999999999837</v>
      </c>
      <c r="B394" s="31">
        <f t="shared" si="86"/>
        <v>9.6501698256450302E-2</v>
      </c>
      <c r="C394" s="31">
        <f t="shared" si="87"/>
        <v>0.63606031759486104</v>
      </c>
      <c r="D394" s="31">
        <f t="shared" si="88"/>
        <v>2.9829778005170018E-2</v>
      </c>
      <c r="E394" s="31">
        <f t="shared" si="89"/>
        <v>1.8973538071752644E-2</v>
      </c>
    </row>
    <row r="395" spans="1:5" x14ac:dyDescent="0.2">
      <c r="A395" s="31">
        <f t="shared" si="90"/>
        <v>4.1999999999999833</v>
      </c>
      <c r="B395" s="31">
        <f t="shared" si="86"/>
        <v>9.2877419732245919E-2</v>
      </c>
      <c r="C395" s="31">
        <f t="shared" si="87"/>
        <v>0.64139058449186293</v>
      </c>
      <c r="D395" s="31">
        <f t="shared" si="88"/>
        <v>2.3702797697791076E-2</v>
      </c>
      <c r="E395" s="31">
        <f t="shared" si="89"/>
        <v>1.5202751269478601E-2</v>
      </c>
    </row>
    <row r="396" spans="1:5" x14ac:dyDescent="0.2">
      <c r="A396" s="31">
        <f t="shared" si="90"/>
        <v>4.2999999999999829</v>
      </c>
      <c r="B396" s="31">
        <f t="shared" si="86"/>
        <v>8.9207404117626496E-2</v>
      </c>
      <c r="C396" s="31">
        <f t="shared" si="87"/>
        <v>0.64683363646275072</v>
      </c>
      <c r="D396" s="31">
        <f t="shared" si="88"/>
        <v>1.8461961729587317E-2</v>
      </c>
      <c r="E396" s="31">
        <f t="shared" si="89"/>
        <v>1.1941817841785099E-2</v>
      </c>
    </row>
    <row r="397" spans="1:5" x14ac:dyDescent="0.2">
      <c r="A397" s="31">
        <f t="shared" si="90"/>
        <v>4.3999999999999826</v>
      </c>
      <c r="B397" s="31">
        <f t="shared" si="86"/>
        <v>8.5507508285682696E-2</v>
      </c>
      <c r="C397" s="31">
        <f t="shared" si="87"/>
        <v>0.65236776246238615</v>
      </c>
      <c r="D397" s="31">
        <f t="shared" si="88"/>
        <v>1.409584600104362E-2</v>
      </c>
      <c r="E397" s="31">
        <f t="shared" si="89"/>
        <v>9.1956755157152001E-3</v>
      </c>
    </row>
    <row r="398" spans="1:5" x14ac:dyDescent="0.2">
      <c r="A398" s="31">
        <f t="shared" si="90"/>
        <v>4.4999999999999822</v>
      </c>
      <c r="B398" s="31">
        <f t="shared" si="86"/>
        <v>8.1803050688597612E-2</v>
      </c>
      <c r="C398" s="31">
        <f t="shared" si="87"/>
        <v>0.65795614791982737</v>
      </c>
      <c r="D398" s="31">
        <f t="shared" si="88"/>
        <v>1.0549924061415052E-2</v>
      </c>
      <c r="E398" s="31">
        <f t="shared" si="89"/>
        <v>6.9413873962953484E-3</v>
      </c>
    </row>
    <row r="399" spans="1:5" x14ac:dyDescent="0.2">
      <c r="A399" s="31">
        <f t="shared" si="90"/>
        <v>4.5999999999999819</v>
      </c>
      <c r="B399" s="31">
        <f t="shared" si="86"/>
        <v>7.8124419009352172E-2</v>
      </c>
      <c r="C399" s="31">
        <f t="shared" si="87"/>
        <v>0.66355294496732331</v>
      </c>
      <c r="D399" s="31">
        <f t="shared" si="88"/>
        <v>7.7404746904736017E-3</v>
      </c>
      <c r="E399" s="31">
        <f t="shared" si="89"/>
        <v>5.136214776308789E-3</v>
      </c>
    </row>
    <row r="400" spans="1:5" x14ac:dyDescent="0.2">
      <c r="A400" s="31">
        <f t="shared" si="90"/>
        <v>4.6999999999999815</v>
      </c>
      <c r="B400" s="31">
        <f t="shared" si="86"/>
        <v>7.4503038023673904E-2</v>
      </c>
      <c r="C400" s="31">
        <f t="shared" si="87"/>
        <v>0.66910913940495642</v>
      </c>
      <c r="D400" s="31">
        <f t="shared" si="88"/>
        <v>5.5676215160868452E-3</v>
      </c>
      <c r="E400" s="31">
        <f t="shared" si="89"/>
        <v>3.7253464411613878E-3</v>
      </c>
    </row>
    <row r="401" spans="1:5" x14ac:dyDescent="0.2">
      <c r="A401" s="31">
        <f t="shared" si="90"/>
        <v>4.7999999999999812</v>
      </c>
      <c r="B401" s="31">
        <f t="shared" si="86"/>
        <v>7.096818855573285E-2</v>
      </c>
      <c r="C401" s="31">
        <f t="shared" si="87"/>
        <v>0.67457743771243106</v>
      </c>
      <c r="D401" s="31">
        <f t="shared" si="88"/>
        <v>3.9263896084940283E-3</v>
      </c>
      <c r="E401" s="31">
        <f t="shared" si="89"/>
        <v>2.648653841558617E-3</v>
      </c>
    </row>
    <row r="402" spans="1:5" x14ac:dyDescent="0.2">
      <c r="A402" s="31">
        <f t="shared" si="90"/>
        <v>4.8999999999999808</v>
      </c>
      <c r="B402" s="31">
        <f t="shared" si="86"/>
        <v>6.7544885657418757E-2</v>
      </c>
      <c r="C402" s="31">
        <f t="shared" si="87"/>
        <v>0.67991577000619374</v>
      </c>
      <c r="D402" s="31">
        <f t="shared" si="88"/>
        <v>2.7151847240109517E-3</v>
      </c>
      <c r="E402" s="31">
        <f t="shared" si="89"/>
        <v>1.8460969123349608E-3</v>
      </c>
    </row>
    <row r="403" spans="1:5" x14ac:dyDescent="0.2">
      <c r="A403" s="31">
        <f t="shared" si="90"/>
        <v>4.9999999999999805</v>
      </c>
      <c r="B403" s="31">
        <f t="shared" si="86"/>
        <v>6.4252781500677494E-2</v>
      </c>
      <c r="C403" s="31">
        <f t="shared" si="87"/>
        <v>0.68508935349651079</v>
      </c>
      <c r="D403" s="31">
        <f t="shared" si="88"/>
        <v>1.8415639027615049E-3</v>
      </c>
      <c r="E403" s="31">
        <f t="shared" si="89"/>
        <v>1.2616358235653907E-3</v>
      </c>
    </row>
    <row r="404" spans="1:5" x14ac:dyDescent="0.2">
      <c r="A404" s="31">
        <f t="shared" si="90"/>
        <v>5.0999999999999801</v>
      </c>
      <c r="B404" s="31">
        <f t="shared" si="86"/>
        <v>6.110590505558687E-2</v>
      </c>
      <c r="C404" s="31">
        <f t="shared" si="87"/>
        <v>0.69007150565626041</v>
      </c>
      <c r="D404" s="31">
        <f t="shared" si="88"/>
        <v>1.2255178380498478E-3</v>
      </c>
      <c r="E404" s="31">
        <f t="shared" si="89"/>
        <v>8.4569493971166354E-4</v>
      </c>
    </row>
    <row r="405" spans="1:5" x14ac:dyDescent="0.2">
      <c r="A405" s="31">
        <f t="shared" si="90"/>
        <v>5.1999999999999797</v>
      </c>
      <c r="B405" s="31">
        <f t="shared" si="86"/>
        <v>5.8112989949402408E-2</v>
      </c>
      <c r="C405" s="31">
        <f t="shared" si="87"/>
        <v>0.6948435173461005</v>
      </c>
      <c r="D405" s="31">
        <f t="shared" si="88"/>
        <v>8.0070540696524587E-4</v>
      </c>
      <c r="E405" s="31">
        <f t="shared" si="89"/>
        <v>5.563649613337723E-4</v>
      </c>
    </row>
    <row r="406" spans="1:5" x14ac:dyDescent="0.2">
      <c r="A406" s="31">
        <f t="shared" si="90"/>
        <v>5.2999999999999794</v>
      </c>
      <c r="B406" s="31">
        <f t="shared" si="86"/>
        <v>5.5278150137373257E-2</v>
      </c>
      <c r="C406" s="31">
        <f t="shared" si="87"/>
        <v>0.69939391565131603</v>
      </c>
      <c r="D406" s="31">
        <f t="shared" si="88"/>
        <v>5.141760266010744E-4</v>
      </c>
      <c r="E406" s="31">
        <f t="shared" si="89"/>
        <v>3.5961158457856066E-4</v>
      </c>
    </row>
    <row r="407" spans="1:5" x14ac:dyDescent="0.2">
      <c r="A407" s="31">
        <f t="shared" si="90"/>
        <v>5.399999999999979</v>
      </c>
      <c r="B407" s="31">
        <f t="shared" si="86"/>
        <v>5.2601708929146632E-2</v>
      </c>
      <c r="C407" s="31">
        <f t="shared" si="87"/>
        <v>0.70371740262045301</v>
      </c>
      <c r="D407" s="31">
        <f t="shared" si="88"/>
        <v>3.2511116006123266E-4</v>
      </c>
      <c r="E407" s="31">
        <f t="shared" si="89"/>
        <v>2.2878638112121301E-4</v>
      </c>
    </row>
    <row r="408" spans="1:5" x14ac:dyDescent="0.2">
      <c r="A408" s="31">
        <f t="shared" si="90"/>
        <v>5.4999999999999787</v>
      </c>
      <c r="B408" s="31">
        <f t="shared" si="86"/>
        <v>5.0081044574516509E-2</v>
      </c>
      <c r="C408" s="31">
        <f t="shared" si="87"/>
        <v>0.70781368551078871</v>
      </c>
      <c r="D408" s="31">
        <f t="shared" si="88"/>
        <v>2.0304541369566876E-4</v>
      </c>
      <c r="E408" s="31">
        <f t="shared" si="89"/>
        <v>1.4371832259399409E-4</v>
      </c>
    </row>
    <row r="409" spans="1:5" x14ac:dyDescent="0.2">
      <c r="A409" s="31">
        <f t="shared" si="90"/>
        <v>5.5999999999999783</v>
      </c>
      <c r="B409" s="31">
        <f t="shared" si="86"/>
        <v>4.771136885979841E-2</v>
      </c>
      <c r="C409" s="31">
        <f t="shared" si="87"/>
        <v>0.71168634166477029</v>
      </c>
      <c r="D409" s="31">
        <f t="shared" si="88"/>
        <v>1.2592291741448956E-4</v>
      </c>
      <c r="E409" s="31">
        <f t="shared" si="89"/>
        <v>8.9617620426473061E-5</v>
      </c>
    </row>
    <row r="410" spans="1:5" x14ac:dyDescent="0.2">
      <c r="A410" s="31">
        <f t="shared" si="90"/>
        <v>5.699999999999978</v>
      </c>
      <c r="B410" s="31">
        <f t="shared" si="86"/>
        <v>4.548639674248782E-2</v>
      </c>
      <c r="C410" s="31">
        <f t="shared" si="87"/>
        <v>0.71534180013095949</v>
      </c>
      <c r="D410" s="31">
        <f t="shared" si="88"/>
        <v>7.8232805283404188E-5</v>
      </c>
      <c r="E410" s="31">
        <f t="shared" si="89"/>
        <v>5.5963195760725189E-5</v>
      </c>
    </row>
    <row r="411" spans="1:5" x14ac:dyDescent="0.2">
      <c r="A411" s="31">
        <f t="shared" si="90"/>
        <v>5.7999999999999776</v>
      </c>
      <c r="B411" s="31">
        <f t="shared" si="86"/>
        <v>4.3398893673927325E-2</v>
      </c>
      <c r="C411" s="31">
        <f t="shared" si="87"/>
        <v>0.71878847711544747</v>
      </c>
      <c r="D411" s="31">
        <f t="shared" si="88"/>
        <v>4.936690406796936E-5</v>
      </c>
      <c r="E411" s="31">
        <f t="shared" si="89"/>
        <v>3.5484361794920087E-5</v>
      </c>
    </row>
    <row r="412" spans="1:5" x14ac:dyDescent="0.2">
      <c r="A412" s="31">
        <f t="shared" si="90"/>
        <v>5.8999999999999773</v>
      </c>
      <c r="B412" s="31">
        <f t="shared" si="86"/>
        <v>4.1441104726737558E-2</v>
      </c>
      <c r="C412" s="31">
        <f t="shared" si="87"/>
        <v>0.72203607260513758</v>
      </c>
      <c r="D412" s="31">
        <f t="shared" si="88"/>
        <v>3.2262985692654272E-5</v>
      </c>
      <c r="E412" s="31">
        <f t="shared" si="89"/>
        <v>2.3295039480039836E-5</v>
      </c>
    </row>
    <row r="413" spans="1:5" x14ac:dyDescent="0.2">
      <c r="A413" s="31">
        <f t="shared" si="90"/>
        <v>5.9999999999999769</v>
      </c>
      <c r="B413" s="31">
        <f t="shared" si="86"/>
        <v>3.9605078799941962E-2</v>
      </c>
      <c r="C413" s="31">
        <f t="shared" si="87"/>
        <v>0.72509501803888909</v>
      </c>
      <c r="D413" s="31">
        <f t="shared" si="88"/>
        <v>2.2340980408901618E-5</v>
      </c>
      <c r="E413" s="31">
        <f t="shared" si="89"/>
        <v>1.6199333592598988E-5</v>
      </c>
    </row>
    <row r="414" spans="1:5" x14ac:dyDescent="0.2">
      <c r="A414" s="31">
        <f t="shared" ref="A414:A445" si="91">A413+0.1</f>
        <v>6.0999999999999766</v>
      </c>
      <c r="B414" s="31">
        <f t="shared" si="86"/>
        <v>3.7882904780398158E-2</v>
      </c>
      <c r="C414" s="31">
        <f t="shared" si="87"/>
        <v>0.72797605622579664</v>
      </c>
      <c r="D414" s="31">
        <f t="shared" si="88"/>
        <v>1.6705482430351259E-5</v>
      </c>
      <c r="E414" s="31">
        <f t="shared" si="89"/>
        <v>1.2161191216996446E-5</v>
      </c>
    </row>
    <row r="415" spans="1:5" x14ac:dyDescent="0.2">
      <c r="A415" s="31">
        <f t="shared" si="91"/>
        <v>6.1999999999999762</v>
      </c>
      <c r="B415" s="31">
        <f t="shared" si="86"/>
        <v>3.6266876802248112E-2</v>
      </c>
      <c r="C415" s="31">
        <f t="shared" si="87"/>
        <v>0.73068993174767338</v>
      </c>
      <c r="D415" s="31">
        <f t="shared" si="88"/>
        <v>1.3571284964184285E-5</v>
      </c>
      <c r="E415" s="31">
        <f t="shared" si="89"/>
        <v>9.9164012842080411E-6</v>
      </c>
    </row>
    <row r="416" spans="1:5" x14ac:dyDescent="0.2">
      <c r="A416" s="31">
        <f t="shared" si="91"/>
        <v>6.2999999999999758</v>
      </c>
      <c r="B416" s="31">
        <f t="shared" si="86"/>
        <v>3.4749604234437501E-2</v>
      </c>
      <c r="C416" s="31">
        <f t="shared" si="87"/>
        <v>0.73324717048720867</v>
      </c>
      <c r="D416" s="31">
        <f t="shared" si="88"/>
        <v>1.1864374233157772E-5</v>
      </c>
      <c r="E416" s="31">
        <f t="shared" si="89"/>
        <v>8.6995188360642818E-6</v>
      </c>
    </row>
    <row r="417" spans="1:5" x14ac:dyDescent="0.2">
      <c r="A417" s="31">
        <f t="shared" si="91"/>
        <v>6.3999999999999755</v>
      </c>
      <c r="B417" s="31">
        <f t="shared" si="86"/>
        <v>3.3324079754506686E-2</v>
      </c>
      <c r="C417" s="31">
        <f t="shared" si="87"/>
        <v>0.73565792906845251</v>
      </c>
      <c r="D417" s="31">
        <f t="shared" si="88"/>
        <v>1.0954016287309709E-5</v>
      </c>
      <c r="E417" s="31">
        <f t="shared" si="89"/>
        <v>8.0584089369043602E-6</v>
      </c>
    </row>
    <row r="418" spans="1:5" x14ac:dyDescent="0.2">
      <c r="A418" s="31">
        <f t="shared" si="91"/>
        <v>6.4999999999999751</v>
      </c>
      <c r="B418" s="31">
        <f t="shared" si="86"/>
        <v>3.1983716435399184E-2</v>
      </c>
      <c r="C418" s="31">
        <f t="shared" si="87"/>
        <v>0.73793189784528046</v>
      </c>
      <c r="D418" s="31">
        <f t="shared" si="88"/>
        <v>1.0478511739213432E-5</v>
      </c>
      <c r="E418" s="31">
        <f t="shared" si="89"/>
        <v>7.7324280543118176E-6</v>
      </c>
    </row>
    <row r="419" spans="1:5" x14ac:dyDescent="0.2">
      <c r="A419" s="31">
        <f t="shared" si="91"/>
        <v>6.5999999999999748</v>
      </c>
      <c r="B419" s="31">
        <f t="shared" si="86"/>
        <v>3.0722362500139634E-2</v>
      </c>
      <c r="C419" s="31">
        <f t="shared" si="87"/>
        <v>0.74007824401818112</v>
      </c>
      <c r="D419" s="31">
        <f t="shared" si="88"/>
        <v>1.0235257520001142E-5</v>
      </c>
      <c r="E419" s="31">
        <f t="shared" si="89"/>
        <v>7.5748914124763288E-6</v>
      </c>
    </row>
    <row r="420" spans="1:5" x14ac:dyDescent="0.2">
      <c r="A420" s="31">
        <f t="shared" si="91"/>
        <v>6.6999999999999744</v>
      </c>
      <c r="B420" s="31">
        <f t="shared" si="86"/>
        <v>2.953430042919003E-2</v>
      </c>
      <c r="C420" s="31">
        <f t="shared" si="87"/>
        <v>0.74210558417982753</v>
      </c>
      <c r="D420" s="31">
        <f t="shared" si="88"/>
        <v>1.011337271387485E-5</v>
      </c>
      <c r="E420" s="31">
        <f t="shared" si="89"/>
        <v>7.5051903658584233E-6</v>
      </c>
    </row>
    <row r="421" spans="1:5" x14ac:dyDescent="0.2">
      <c r="A421" s="31">
        <f t="shared" si="91"/>
        <v>6.7999999999999741</v>
      </c>
      <c r="B421" s="31">
        <f t="shared" si="86"/>
        <v>2.8414235476479345E-2</v>
      </c>
      <c r="C421" s="31">
        <f t="shared" si="87"/>
        <v>0.74402197794524205</v>
      </c>
      <c r="D421" s="31">
        <f t="shared" si="88"/>
        <v>1.0053553478027951E-5</v>
      </c>
      <c r="E421" s="31">
        <f t="shared" si="89"/>
        <v>7.4800647441006239E-6</v>
      </c>
    </row>
    <row r="422" spans="1:5" x14ac:dyDescent="0.2">
      <c r="A422" s="31">
        <f t="shared" si="91"/>
        <v>6.8999999999999737</v>
      </c>
      <c r="B422" s="31">
        <f t="shared" si="86"/>
        <v>2.7357277347420255E-2</v>
      </c>
      <c r="C422" s="31">
        <f t="shared" si="87"/>
        <v>0.74583493627763797</v>
      </c>
      <c r="D422" s="31">
        <f t="shared" si="88"/>
        <v>1.0024795960180458E-5</v>
      </c>
      <c r="E422" s="31">
        <f t="shared" si="89"/>
        <v>7.4768430561575139E-6</v>
      </c>
    </row>
    <row r="423" spans="1:5" x14ac:dyDescent="0.2">
      <c r="A423" s="31">
        <f t="shared" si="91"/>
        <v>6.9999999999999734</v>
      </c>
      <c r="B423" s="31">
        <f t="shared" si="86"/>
        <v>2.6358917775785837E-2</v>
      </c>
      <c r="C423" s="31">
        <f t="shared" si="87"/>
        <v>0.74755143969658011</v>
      </c>
      <c r="D423" s="31">
        <f t="shared" si="88"/>
        <v>1.001125351747193E-5</v>
      </c>
      <c r="E423" s="31">
        <f t="shared" si="89"/>
        <v>7.483926980153593E-6</v>
      </c>
    </row>
    <row r="424" spans="1:5" x14ac:dyDescent="0.2">
      <c r="A424" s="31">
        <f t="shared" si="91"/>
        <v>7.099999999999973</v>
      </c>
      <c r="B424" s="31">
        <f t="shared" si="86"/>
        <v>2.5415005958435717E-2</v>
      </c>
      <c r="C424" s="31">
        <f t="shared" si="87"/>
        <v>0.74917796279681981</v>
      </c>
      <c r="D424" s="31">
        <f t="shared" si="88"/>
        <v>1.0005006218020769E-5</v>
      </c>
      <c r="E424" s="31">
        <f t="shared" si="89"/>
        <v>7.4955301761863149E-6</v>
      </c>
    </row>
    <row r="425" spans="1:5" x14ac:dyDescent="0.2">
      <c r="A425" s="31">
        <f t="shared" si="91"/>
        <v>7.1999999999999726</v>
      </c>
      <c r="B425" s="31">
        <f t="shared" si="86"/>
        <v>2.4521723221024722E-2</v>
      </c>
      <c r="C425" s="31">
        <f t="shared" si="87"/>
        <v>0.75072050246788891</v>
      </c>
      <c r="D425" s="31">
        <f t="shared" si="88"/>
        <v>1.0002182957795127E-5</v>
      </c>
      <c r="E425" s="31">
        <f t="shared" si="89"/>
        <v>7.508843815851713E-6</v>
      </c>
    </row>
    <row r="426" spans="1:5" x14ac:dyDescent="0.2">
      <c r="A426" s="31">
        <f t="shared" si="91"/>
        <v>7.2999999999999723</v>
      </c>
      <c r="B426" s="31">
        <f t="shared" si="86"/>
        <v>2.3675557852739951E-2</v>
      </c>
      <c r="C426" s="31">
        <f t="shared" si="87"/>
        <v>0.75218460793887465</v>
      </c>
      <c r="D426" s="31">
        <f t="shared" si="88"/>
        <v>1.0000933028757451E-5</v>
      </c>
      <c r="E426" s="31">
        <f t="shared" si="89"/>
        <v>7.5225478892588651E-6</v>
      </c>
    </row>
    <row r="427" spans="1:5" x14ac:dyDescent="0.2">
      <c r="A427" s="31">
        <f t="shared" si="91"/>
        <v>7.3999999999999719</v>
      </c>
      <c r="B427" s="31">
        <f t="shared" si="86"/>
        <v>2.2873280729196192E-2</v>
      </c>
      <c r="C427" s="31">
        <f t="shared" si="87"/>
        <v>0.75357541132666817</v>
      </c>
      <c r="D427" s="31">
        <f t="shared" si="88"/>
        <v>1.0000390893843428E-5</v>
      </c>
      <c r="E427" s="31">
        <f t="shared" si="89"/>
        <v>7.536048681255528E-6</v>
      </c>
    </row>
    <row r="428" spans="1:5" x14ac:dyDescent="0.2">
      <c r="A428" s="31">
        <f t="shared" si="91"/>
        <v>7.4999999999999716</v>
      </c>
      <c r="B428" s="31">
        <f t="shared" si="86"/>
        <v>2.2111922111898379E-2</v>
      </c>
      <c r="C428" s="31">
        <f t="shared" si="87"/>
        <v>0.75489765777906537</v>
      </c>
      <c r="D428" s="31">
        <f t="shared" si="88"/>
        <v>1.000016052280552E-5</v>
      </c>
      <c r="E428" s="31">
        <f t="shared" si="89"/>
        <v>7.5490977560805606E-6</v>
      </c>
    </row>
    <row r="429" spans="1:5" x14ac:dyDescent="0.2">
      <c r="A429" s="31">
        <f t="shared" si="91"/>
        <v>7.5999999999999712</v>
      </c>
      <c r="B429" s="31">
        <f t="shared" si="86"/>
        <v>2.1388749848099513E-2</v>
      </c>
      <c r="C429" s="31">
        <f t="shared" si="87"/>
        <v>0.75615573460888019</v>
      </c>
      <c r="D429" s="31">
        <f t="shared" si="88"/>
        <v>1.0000064614317732E-5</v>
      </c>
      <c r="E429" s="31">
        <f t="shared" si="89"/>
        <v>7.5616062045756934E-6</v>
      </c>
    </row>
    <row r="430" spans="1:5" x14ac:dyDescent="0.2">
      <c r="A430" s="31">
        <f t="shared" si="91"/>
        <v>7.6999999999999709</v>
      </c>
      <c r="B430" s="31">
        <f t="shared" si="86"/>
        <v>2.0701249079378217E-2</v>
      </c>
      <c r="C430" s="31">
        <f t="shared" si="87"/>
        <v>0.75735369903757987</v>
      </c>
      <c r="D430" s="31">
        <f t="shared" si="88"/>
        <v>1.0000025493818805E-5</v>
      </c>
      <c r="E430" s="31">
        <f t="shared" si="89"/>
        <v>7.5735562982137728E-6</v>
      </c>
    </row>
    <row r="431" spans="1:5" x14ac:dyDescent="0.2">
      <c r="A431" s="31">
        <f t="shared" si="91"/>
        <v>7.7999999999999705</v>
      </c>
      <c r="B431" s="31">
        <f t="shared" si="86"/>
        <v>2.0047103487816315E-2</v>
      </c>
      <c r="C431" s="31">
        <f t="shared" si="87"/>
        <v>0.75849530432716383</v>
      </c>
      <c r="D431" s="31">
        <f t="shared" si="88"/>
        <v>1.0000009859505577E-5</v>
      </c>
      <c r="E431" s="31">
        <f t="shared" si="89"/>
        <v>7.584960521660322E-6</v>
      </c>
    </row>
    <row r="432" spans="1:5" x14ac:dyDescent="0.2">
      <c r="A432" s="31">
        <f t="shared" si="91"/>
        <v>7.8999999999999702</v>
      </c>
      <c r="B432" s="31">
        <f t="shared" si="86"/>
        <v>1.9424178055457427E-2</v>
      </c>
      <c r="C432" s="31">
        <f t="shared" si="87"/>
        <v>0.7595840241927756</v>
      </c>
      <c r="D432" s="31">
        <f t="shared" si="88"/>
        <v>1.0000003737571329E-5</v>
      </c>
      <c r="E432" s="31">
        <f t="shared" si="89"/>
        <v>7.5958430809272272E-6</v>
      </c>
    </row>
    <row r="433" spans="1:5" x14ac:dyDescent="0.2">
      <c r="A433" s="31">
        <f t="shared" si="91"/>
        <v>7.9999999999999698</v>
      </c>
      <c r="B433" s="31">
        <f t="shared" si="86"/>
        <v>1.8830503278438004E-2</v>
      </c>
      <c r="C433" s="31">
        <f t="shared" si="87"/>
        <v>0.76062307546786856</v>
      </c>
      <c r="D433" s="31">
        <f t="shared" si="88"/>
        <v>1.0000001388794388E-5</v>
      </c>
      <c r="E433" s="31">
        <f t="shared" si="89"/>
        <v>7.6062318110277441E-6</v>
      </c>
    </row>
    <row r="434" spans="1:5" x14ac:dyDescent="0.2">
      <c r="A434" s="31">
        <f t="shared" si="91"/>
        <v>8.0999999999999694</v>
      </c>
      <c r="B434" s="31">
        <f t="shared" si="86"/>
        <v>1.8264260756368045E-2</v>
      </c>
      <c r="C434" s="31">
        <f t="shared" si="87"/>
        <v>0.76161543904772233</v>
      </c>
      <c r="D434" s="31">
        <f t="shared" si="88"/>
        <v>1.0000000505825275E-5</v>
      </c>
      <c r="E434" s="31">
        <f t="shared" si="89"/>
        <v>7.6161547757215619E-6</v>
      </c>
    </row>
    <row r="435" spans="1:5" x14ac:dyDescent="0.2">
      <c r="A435" s="31">
        <f t="shared" si="91"/>
        <v>8.1999999999999691</v>
      </c>
      <c r="B435" s="31">
        <f t="shared" si="86"/>
        <v>1.7723770066201266E-2</v>
      </c>
      <c r="C435" s="31">
        <f t="shared" si="87"/>
        <v>0.76256387917261614</v>
      </c>
      <c r="D435" s="31">
        <f t="shared" si="88"/>
        <v>1.0000000180583144E-5</v>
      </c>
      <c r="E435" s="31">
        <f t="shared" si="89"/>
        <v>7.6256389294323446E-6</v>
      </c>
    </row>
    <row r="436" spans="1:5" x14ac:dyDescent="0.2">
      <c r="A436" s="31">
        <f t="shared" si="91"/>
        <v>8.2999999999999687</v>
      </c>
      <c r="B436" s="31">
        <f t="shared" si="86"/>
        <v>1.7207476825053358E-2</v>
      </c>
      <c r="C436" s="31">
        <f t="shared" si="87"/>
        <v>0.76347096113410362</v>
      </c>
      <c r="D436" s="31">
        <f t="shared" si="88"/>
        <v>1.000000006319286E-5</v>
      </c>
      <c r="E436" s="31">
        <f t="shared" si="89"/>
        <v>7.6347096595869493E-6</v>
      </c>
    </row>
    <row r="437" spans="1:5" x14ac:dyDescent="0.2">
      <c r="A437" s="31">
        <f t="shared" si="91"/>
        <v>8.3999999999999684</v>
      </c>
      <c r="B437" s="31">
        <f t="shared" si="86"/>
        <v>1.6713941846084365E-2</v>
      </c>
      <c r="C437" s="31">
        <f t="shared" si="87"/>
        <v>0.76433906750043279</v>
      </c>
      <c r="D437" s="31">
        <f t="shared" si="88"/>
        <v>1.0000000021675689E-5</v>
      </c>
      <c r="E437" s="31">
        <f t="shared" si="89"/>
        <v>7.6433906915719045E-6</v>
      </c>
    </row>
    <row r="438" spans="1:5" x14ac:dyDescent="0.2">
      <c r="A438" s="31">
        <f t="shared" si="91"/>
        <v>8.499999999999968</v>
      </c>
      <c r="B438" s="31">
        <f t="shared" si="86"/>
        <v>1.6241831294133719E-2</v>
      </c>
      <c r="C438" s="31">
        <f t="shared" si="87"/>
        <v>0.76517041296303268</v>
      </c>
      <c r="D438" s="31">
        <f t="shared" si="88"/>
        <v>1.0000000007287725E-5</v>
      </c>
      <c r="E438" s="31">
        <f t="shared" si="89"/>
        <v>7.651704135206678E-6</v>
      </c>
    </row>
    <row r="439" spans="1:5" x14ac:dyDescent="0.2">
      <c r="A439" s="31">
        <f t="shared" si="91"/>
        <v>8.5999999999999677</v>
      </c>
      <c r="B439" s="31">
        <f t="shared" si="86"/>
        <v>1.5789907752197806E-2</v>
      </c>
      <c r="C439" s="31">
        <f t="shared" si="87"/>
        <v>0.76596705790721265</v>
      </c>
      <c r="D439" s="31">
        <f t="shared" si="88"/>
        <v>1.0000000002401736E-5</v>
      </c>
      <c r="E439" s="31">
        <f t="shared" si="89"/>
        <v>7.6596705809117769E-6</v>
      </c>
    </row>
    <row r="440" spans="1:5" x14ac:dyDescent="0.2">
      <c r="A440" s="31">
        <f t="shared" si="91"/>
        <v>8.6999999999999673</v>
      </c>
      <c r="B440" s="31">
        <f t="shared" si="86"/>
        <v>1.5357022115304429E-2</v>
      </c>
      <c r="C440" s="31">
        <f t="shared" si="87"/>
        <v>0.76673092080830429</v>
      </c>
      <c r="D440" s="31">
        <f t="shared" si="88"/>
        <v>1.0000000000775841E-5</v>
      </c>
      <c r="E440" s="31">
        <f t="shared" si="89"/>
        <v>7.6673092086779031E-6</v>
      </c>
    </row>
    <row r="441" spans="1:5" x14ac:dyDescent="0.2">
      <c r="A441" s="31">
        <f t="shared" si="91"/>
        <v>8.799999999999967</v>
      </c>
      <c r="B441" s="31">
        <f t="shared" si="86"/>
        <v>1.4942106234332998E-2</v>
      </c>
      <c r="C441" s="31">
        <f t="shared" si="87"/>
        <v>0.76746378955052519</v>
      </c>
      <c r="D441" s="31">
        <f t="shared" si="88"/>
        <v>1.0000000000245661E-5</v>
      </c>
      <c r="E441" s="31">
        <f t="shared" si="89"/>
        <v>7.6746378956937879E-6</v>
      </c>
    </row>
    <row r="442" spans="1:5" x14ac:dyDescent="0.2">
      <c r="A442" s="31">
        <f t="shared" si="91"/>
        <v>8.8999999999999666</v>
      </c>
      <c r="B442" s="31">
        <f t="shared" si="86"/>
        <v>1.4544166238490478E-2</v>
      </c>
      <c r="C442" s="31">
        <f t="shared" si="87"/>
        <v>0.76816733176063667</v>
      </c>
      <c r="D442" s="31">
        <f t="shared" si="88"/>
        <v>1.0000000000076246E-5</v>
      </c>
      <c r="E442" s="31">
        <f t="shared" si="89"/>
        <v>7.6816733176649354E-6</v>
      </c>
    </row>
    <row r="443" spans="1:5" x14ac:dyDescent="0.2">
      <c r="A443" s="31">
        <f t="shared" si="91"/>
        <v>8.9999999999999662</v>
      </c>
      <c r="B443" s="31">
        <f t="shared" si="86"/>
        <v>1.4162276471238126E-2</v>
      </c>
      <c r="C443" s="31">
        <f t="shared" si="87"/>
        <v>0.76884310424256619</v>
      </c>
      <c r="D443" s="31">
        <f t="shared" si="88"/>
        <v>1.0000000000023196E-5</v>
      </c>
      <c r="E443" s="31">
        <f t="shared" si="89"/>
        <v>7.6884310424434951E-6</v>
      </c>
    </row>
    <row r="444" spans="1:5" x14ac:dyDescent="0.2">
      <c r="A444" s="31">
        <f t="shared" si="91"/>
        <v>9.0999999999999659</v>
      </c>
      <c r="B444" s="31">
        <f t="shared" si="86"/>
        <v>1.3795573980317383E-2</v>
      </c>
      <c r="C444" s="31">
        <f t="shared" si="87"/>
        <v>0.7694925615929642</v>
      </c>
      <c r="D444" s="31">
        <f t="shared" si="88"/>
        <v>1.0000000000006918E-5</v>
      </c>
      <c r="E444" s="31">
        <f t="shared" si="89"/>
        <v>7.6949256159349644E-6</v>
      </c>
    </row>
    <row r="445" spans="1:5" x14ac:dyDescent="0.2">
      <c r="A445" s="31">
        <f t="shared" si="91"/>
        <v>9.1999999999999655</v>
      </c>
      <c r="B445" s="31">
        <f t="shared" ref="B445:B508" si="92">PA/(1+((A445-SH)/(0.5*AW))^2)+IN/(1+((A445-80)/(0.5*AW))^2)+HY*PA/(1+((A445-SH-3)/(0.5*AW))^2)</f>
        <v>1.3443253508050734E-2</v>
      </c>
      <c r="C445" s="31">
        <f t="shared" ref="C445:C453" si="93">10^((-B445)-BA)</f>
        <v>0.77011706407143699</v>
      </c>
      <c r="D445" s="31">
        <f t="shared" ref="D445:D453" si="94">EXP(-1*((A445)/LW)^2)+SL/100+NA*EXP(-1*((A445+60)/LW)^2)+HY*EXP(-1*((A445-3)/LW)^2)</f>
        <v>1.0000000000002022E-5</v>
      </c>
      <c r="E445" s="31">
        <f t="shared" ref="E445:E453" si="95">C445*D445</f>
        <v>7.7011706407159261E-6</v>
      </c>
    </row>
    <row r="446" spans="1:5" x14ac:dyDescent="0.2">
      <c r="A446" s="31">
        <f t="shared" ref="A446:A453" si="96">A445+0.1</f>
        <v>9.2999999999999652</v>
      </c>
      <c r="B446" s="31">
        <f t="shared" si="92"/>
        <v>1.3104562933243196E-2</v>
      </c>
      <c r="C446" s="31">
        <f t="shared" si="93"/>
        <v>0.77071788479310277</v>
      </c>
      <c r="D446" s="31">
        <f t="shared" si="94"/>
        <v>1.000000000000058E-5</v>
      </c>
      <c r="E446" s="31">
        <f t="shared" si="95"/>
        <v>7.7071788479314742E-6</v>
      </c>
    </row>
    <row r="447" spans="1:5" x14ac:dyDescent="0.2">
      <c r="A447" s="31">
        <f t="shared" si="96"/>
        <v>9.3999999999999648</v>
      </c>
      <c r="B447" s="31">
        <f t="shared" si="92"/>
        <v>1.2778799120760473E-2</v>
      </c>
      <c r="C447" s="31">
        <f t="shared" si="93"/>
        <v>0.77129621630530787</v>
      </c>
      <c r="D447" s="31">
        <f t="shared" si="94"/>
        <v>1.0000000000000163E-5</v>
      </c>
      <c r="E447" s="31">
        <f t="shared" si="95"/>
        <v>7.7129621630532053E-6</v>
      </c>
    </row>
    <row r="448" spans="1:5" x14ac:dyDescent="0.2">
      <c r="A448" s="31">
        <f t="shared" si="96"/>
        <v>9.4999999999999645</v>
      </c>
      <c r="B448" s="31">
        <f t="shared" si="92"/>
        <v>1.2465304139208709E-2</v>
      </c>
      <c r="C448" s="31">
        <f t="shared" si="93"/>
        <v>0.7718531766048442</v>
      </c>
      <c r="D448" s="31">
        <f t="shared" si="94"/>
        <v>1.0000000000000045E-5</v>
      </c>
      <c r="E448" s="31">
        <f t="shared" si="95"/>
        <v>7.7185317660484767E-6</v>
      </c>
    </row>
    <row r="449" spans="1:5" x14ac:dyDescent="0.2">
      <c r="A449" s="31">
        <f t="shared" si="96"/>
        <v>9.5999999999999641</v>
      </c>
      <c r="B449" s="31">
        <f t="shared" si="92"/>
        <v>1.2163461811099081E-2</v>
      </c>
      <c r="C449" s="31">
        <f t="shared" si="93"/>
        <v>0.77238981464689394</v>
      </c>
      <c r="D449" s="31">
        <f t="shared" si="94"/>
        <v>1.0000000000000013E-5</v>
      </c>
      <c r="E449" s="31">
        <f t="shared" si="95"/>
        <v>7.7238981464689493E-6</v>
      </c>
    </row>
    <row r="450" spans="1:5" x14ac:dyDescent="0.2">
      <c r="A450" s="31">
        <f t="shared" si="96"/>
        <v>9.6999999999999638</v>
      </c>
      <c r="B450" s="31">
        <f t="shared" si="92"/>
        <v>1.1872694563467004E-2</v>
      </c>
      <c r="C450" s="31">
        <f t="shared" si="93"/>
        <v>0.77290711539219537</v>
      </c>
      <c r="D450" s="31">
        <f t="shared" si="94"/>
        <v>1.0000000000000004E-5</v>
      </c>
      <c r="E450" s="31">
        <f t="shared" si="95"/>
        <v>7.7290711539219574E-6</v>
      </c>
    </row>
    <row r="451" spans="1:5" x14ac:dyDescent="0.2">
      <c r="A451" s="31">
        <f t="shared" si="96"/>
        <v>9.7999999999999634</v>
      </c>
      <c r="B451" s="31">
        <f t="shared" si="92"/>
        <v>1.1592460550154594E-2</v>
      </c>
      <c r="C451" s="31">
        <f t="shared" si="93"/>
        <v>0.77340600443457108</v>
      </c>
      <c r="D451" s="31">
        <f t="shared" si="94"/>
        <v>1.0000000000000001E-5</v>
      </c>
      <c r="E451" s="31">
        <f t="shared" si="95"/>
        <v>7.7340600443457119E-6</v>
      </c>
    </row>
    <row r="452" spans="1:5" x14ac:dyDescent="0.2">
      <c r="A452" s="31">
        <f t="shared" si="96"/>
        <v>9.8999999999999631</v>
      </c>
      <c r="B452" s="31">
        <f t="shared" si="92"/>
        <v>1.1322251019881902E-2</v>
      </c>
      <c r="C452" s="31">
        <f t="shared" si="93"/>
        <v>0.77388735224698546</v>
      </c>
      <c r="D452" s="31">
        <f t="shared" si="94"/>
        <v>1.0000000000000001E-5</v>
      </c>
      <c r="E452" s="31">
        <f t="shared" si="95"/>
        <v>7.7388735224698551E-6</v>
      </c>
    </row>
    <row r="453" spans="1:5" x14ac:dyDescent="0.2">
      <c r="A453" s="31">
        <f t="shared" si="96"/>
        <v>9.9999999999999627</v>
      </c>
      <c r="B453" s="31">
        <f t="shared" si="92"/>
        <v>1.1061587906854131E-2</v>
      </c>
      <c r="C453" s="31">
        <f t="shared" si="93"/>
        <v>0.7743519780806728</v>
      </c>
      <c r="D453" s="31">
        <f t="shared" si="94"/>
        <v>1.0000000000000001E-5</v>
      </c>
      <c r="E453" s="31">
        <f t="shared" si="95"/>
        <v>7.7435197808067292E-6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 alignWithMargins="0">
    <oddHeader>&amp;C&amp;A</oddHeader>
    <oddFooter>&amp;CPage &amp;P</oddFooter>
  </headerFooter>
  <ignoredErrors>
    <ignoredError sqref="C5 C3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SpinButton">
              <controlPr defaultSize="0" autoFill="0" autoLine="0" autoPict="0" altText="">
                <anchor moveWithCells="1" sizeWithCells="1">
                  <from>
                    <xdr:col>1</xdr:col>
                    <xdr:colOff>628650</xdr:colOff>
                    <xdr:row>1</xdr:row>
                    <xdr:rowOff>152400</xdr:rowOff>
                  </from>
                  <to>
                    <xdr:col>1</xdr:col>
                    <xdr:colOff>1047750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SpinButton1">
              <controlPr defaultSize="0" autoFill="0" autoLine="0" autoPict="0" altText="">
                <anchor moveWithCells="1" sizeWithCells="1">
                  <from>
                    <xdr:col>4</xdr:col>
                    <xdr:colOff>809625</xdr:colOff>
                    <xdr:row>6</xdr:row>
                    <xdr:rowOff>19050</xdr:rowOff>
                  </from>
                  <to>
                    <xdr:col>5</xdr:col>
                    <xdr:colOff>9525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SpinButton3">
              <controlPr defaultSize="0" autoFill="0" autoLine="0" autoPict="0" altText="">
                <anchor moveWithCells="1" sizeWithCells="1">
                  <from>
                    <xdr:col>4</xdr:col>
                    <xdr:colOff>704850</xdr:colOff>
                    <xdr:row>6</xdr:row>
                    <xdr:rowOff>76200</xdr:rowOff>
                  </from>
                  <to>
                    <xdr:col>4</xdr:col>
                    <xdr:colOff>733425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pinner 7">
              <controlPr defaultSize="0" autoFill="0" autoLine="0" autoPict="0" altText="">
                <anchor moveWithCells="1" sizeWithCells="1">
                  <from>
                    <xdr:col>2</xdr:col>
                    <xdr:colOff>400050</xdr:colOff>
                    <xdr:row>1</xdr:row>
                    <xdr:rowOff>142875</xdr:rowOff>
                  </from>
                  <to>
                    <xdr:col>3</xdr:col>
                    <xdr:colOff>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Spinner 8">
              <controlPr defaultSize="0" autoFill="0" autoLine="0" autoPict="0" altText="">
                <anchor moveWithCells="1" sizeWithCells="1">
                  <from>
                    <xdr:col>0</xdr:col>
                    <xdr:colOff>419100</xdr:colOff>
                    <xdr:row>1</xdr:row>
                    <xdr:rowOff>142875</xdr:rowOff>
                  </from>
                  <to>
                    <xdr:col>0</xdr:col>
                    <xdr:colOff>828675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Spinner 9">
              <controlPr defaultSize="0" autoFill="0" autoLine="0" autoPict="0" altText="">
                <anchor moveWithCells="1" sizeWithCells="1">
                  <from>
                    <xdr:col>3</xdr:col>
                    <xdr:colOff>581025</xdr:colOff>
                    <xdr:row>1</xdr:row>
                    <xdr:rowOff>142875</xdr:rowOff>
                  </from>
                  <to>
                    <xdr:col>3</xdr:col>
                    <xdr:colOff>952500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Spinner 10">
              <controlPr defaultSize="0" autoFill="0" autoLine="0" autoPict="0" altText="">
                <anchor moveWithCells="1" sizeWithCells="1">
                  <from>
                    <xdr:col>4</xdr:col>
                    <xdr:colOff>428625</xdr:colOff>
                    <xdr:row>2</xdr:row>
                    <xdr:rowOff>0</xdr:rowOff>
                  </from>
                  <to>
                    <xdr:col>4</xdr:col>
                    <xdr:colOff>838200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Spinner 11">
              <controlPr defaultSize="0" autoFill="0" autoLine="0" autoPict="0" altText="">
                <anchor moveWithCells="1" sizeWithCells="1">
                  <from>
                    <xdr:col>1</xdr:col>
                    <xdr:colOff>609600</xdr:colOff>
                    <xdr:row>3</xdr:row>
                    <xdr:rowOff>152400</xdr:rowOff>
                  </from>
                  <to>
                    <xdr:col>1</xdr:col>
                    <xdr:colOff>1047750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Spinner 12">
              <controlPr defaultSize="0" autoFill="0" autoLine="0" autoPict="0" altText="">
                <anchor moveWithCells="1" sizeWithCells="1">
                  <from>
                    <xdr:col>2</xdr:col>
                    <xdr:colOff>457200</xdr:colOff>
                    <xdr:row>3</xdr:row>
                    <xdr:rowOff>133350</xdr:rowOff>
                  </from>
                  <to>
                    <xdr:col>3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Spinner 13">
              <controlPr defaultSize="0" autoFill="0" autoLine="0" autoPict="0" altText="">
                <anchor moveWithCells="1" sizeWithCells="1">
                  <from>
                    <xdr:col>3</xdr:col>
                    <xdr:colOff>571500</xdr:colOff>
                    <xdr:row>3</xdr:row>
                    <xdr:rowOff>133350</xdr:rowOff>
                  </from>
                  <to>
                    <xdr:col>3</xdr:col>
                    <xdr:colOff>942975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Spinner 14">
              <controlPr defaultSize="0" autoFill="0" autoLine="0" autoPict="0" altText="">
                <anchor moveWithCells="1" sizeWithCells="1">
                  <from>
                    <xdr:col>4</xdr:col>
                    <xdr:colOff>438150</xdr:colOff>
                    <xdr:row>3</xdr:row>
                    <xdr:rowOff>142875</xdr:rowOff>
                  </from>
                  <to>
                    <xdr:col>4</xdr:col>
                    <xdr:colOff>847725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/>
  </sheetViews>
  <sheetFormatPr defaultColWidth="11.5703125" defaultRowHeight="12.75" x14ac:dyDescent="0.2"/>
  <sheetData>
    <row r="2" spans="1:11" x14ac:dyDescent="0.2">
      <c r="C2" t="s">
        <v>30</v>
      </c>
    </row>
    <row r="3" spans="1:11" x14ac:dyDescent="0.2">
      <c r="A3" s="33" t="s">
        <v>31</v>
      </c>
    </row>
    <row r="4" spans="1:11" x14ac:dyDescent="0.2">
      <c r="A4" s="34">
        <v>0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</row>
    <row r="5" spans="1:11" x14ac:dyDescent="0.2">
      <c r="A5" s="33" t="s">
        <v>23</v>
      </c>
    </row>
    <row r="14" spans="1:11" x14ac:dyDescent="0.2">
      <c r="A14" s="34" t="s">
        <v>9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Sheet1</vt:lpstr>
      <vt:lpstr>Sheet2</vt:lpstr>
      <vt:lpstr>AW</vt:lpstr>
      <vt:lpstr>BA</vt:lpstr>
      <vt:lpstr>CA</vt:lpstr>
      <vt:lpstr>HF</vt:lpstr>
      <vt:lpstr>HY</vt:lpstr>
      <vt:lpstr>IN</vt:lpstr>
      <vt:lpstr>Intercept</vt:lpstr>
      <vt:lpstr>LA</vt:lpstr>
      <vt:lpstr>LW</vt:lpstr>
      <vt:lpstr>MC</vt:lpstr>
      <vt:lpstr>MI</vt:lpstr>
      <vt:lpstr>MIZ</vt:lpstr>
      <vt:lpstr>NA</vt:lpstr>
      <vt:lpstr>PA</vt:lpstr>
      <vt:lpstr>SH</vt:lpstr>
      <vt:lpstr>SL</vt:lpstr>
      <vt:lpstr>slope</vt:lpstr>
      <vt:lpstr>slope0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2014-08-16T14:35:10Z</dcterms:created>
  <dcterms:modified xsi:type="dcterms:W3CDTF">2014-08-19T10:56:19Z</dcterms:modified>
</cp:coreProperties>
</file>